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tudiogyn\Downloads\"/>
    </mc:Choice>
  </mc:AlternateContent>
  <xr:revisionPtr revIDLastSave="0" documentId="13_ncr:1_{62C36FEF-6C42-4886-846F-79BEC72B2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ítica - Imóveis Estaduais" sheetId="1" r:id="rId1"/>
    <sheet name="Arquivo para SCG" sheetId="5" state="hidden" r:id="rId2"/>
    <sheet name="APOIO" sheetId="6" state="hidden" r:id="rId3"/>
    <sheet name="Sintética 2021" sheetId="7" state="hidden" r:id="rId4"/>
  </sheets>
  <definedNames>
    <definedName name="_xlnm._FilterDatabase" localSheetId="0" hidden="1">'Analítica - Imóveis Estaduais'!$A$1:$AO$87</definedName>
    <definedName name="_xlnm._FilterDatabase" localSheetId="1" hidden="1">'Arquivo para SCG'!$A$1:$F$126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9" i="5" l="1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D116" i="5"/>
  <c r="D13" i="5"/>
  <c r="D36" i="5"/>
  <c r="D57" i="5"/>
  <c r="D26" i="5"/>
  <c r="D4" i="5"/>
  <c r="D41" i="5"/>
  <c r="D59" i="5"/>
  <c r="D29" i="5"/>
  <c r="D46" i="5"/>
  <c r="C1" i="7"/>
  <c r="D93" i="5"/>
  <c r="D82" i="5"/>
  <c r="D84" i="5"/>
  <c r="D87" i="5"/>
  <c r="D25" i="5"/>
  <c r="D122" i="5"/>
  <c r="D91" i="5"/>
  <c r="D15" i="5"/>
  <c r="D32" i="5"/>
  <c r="A5" i="7"/>
  <c r="D79" i="5"/>
  <c r="D70" i="5"/>
  <c r="D58" i="5"/>
  <c r="B6" i="7"/>
  <c r="D119" i="5"/>
  <c r="D1" i="7"/>
  <c r="D66" i="5"/>
  <c r="E5" i="7"/>
  <c r="B4" i="7"/>
  <c r="B1" i="7"/>
  <c r="D98" i="5"/>
  <c r="D56" i="5"/>
  <c r="D85" i="5"/>
  <c r="D18" i="5"/>
  <c r="D8" i="5"/>
  <c r="F2" i="7"/>
  <c r="C2" i="7"/>
  <c r="A3" i="7"/>
  <c r="D55" i="5"/>
  <c r="D76" i="5"/>
  <c r="D6" i="7"/>
  <c r="D3" i="5"/>
  <c r="D47" i="5"/>
  <c r="D120" i="5"/>
  <c r="D113" i="5"/>
  <c r="D75" i="5"/>
  <c r="D9" i="5"/>
  <c r="A2" i="5"/>
  <c r="D40" i="5"/>
  <c r="C5" i="7"/>
  <c r="D52" i="5"/>
  <c r="F4" i="7"/>
  <c r="D33" i="5"/>
  <c r="D92" i="5"/>
  <c r="C4" i="7"/>
  <c r="D104" i="5"/>
  <c r="D97" i="5"/>
  <c r="D86" i="5"/>
  <c r="D37" i="5"/>
  <c r="D38" i="5"/>
  <c r="D126" i="5"/>
  <c r="D50" i="5"/>
  <c r="D7" i="5"/>
  <c r="D17" i="5"/>
  <c r="E1" i="7"/>
  <c r="D61" i="5"/>
  <c r="D21" i="5"/>
  <c r="D73" i="5"/>
  <c r="D27" i="5"/>
  <c r="D94" i="5"/>
  <c r="D125" i="5"/>
  <c r="D43" i="5"/>
  <c r="A6" i="7"/>
  <c r="D35" i="5"/>
  <c r="D106" i="5"/>
  <c r="D63" i="5"/>
  <c r="D90" i="5"/>
  <c r="D78" i="5"/>
  <c r="D71" i="5"/>
  <c r="D23" i="5"/>
  <c r="D28" i="5"/>
  <c r="D12" i="5"/>
  <c r="D16" i="5"/>
  <c r="D5" i="5"/>
  <c r="E6" i="7"/>
  <c r="D109" i="5"/>
  <c r="D6" i="5"/>
  <c r="D54" i="5"/>
  <c r="D107" i="5"/>
  <c r="F6" i="7"/>
  <c r="D3" i="7"/>
  <c r="D108" i="5"/>
  <c r="D49" i="5"/>
  <c r="D65" i="5"/>
  <c r="D102" i="5"/>
  <c r="D128" i="5"/>
  <c r="D69" i="5"/>
  <c r="D99" i="5"/>
  <c r="D11" i="5"/>
  <c r="D81" i="5"/>
  <c r="D72" i="5"/>
  <c r="D100" i="5"/>
  <c r="D112" i="5"/>
  <c r="D117" i="5"/>
  <c r="D10" i="5"/>
  <c r="D31" i="5"/>
  <c r="B3" i="7"/>
  <c r="D80" i="5"/>
  <c r="D5" i="7"/>
  <c r="D45" i="5"/>
  <c r="F1" i="7"/>
  <c r="D101" i="5"/>
  <c r="D110" i="5"/>
  <c r="D121" i="5"/>
  <c r="D44" i="5"/>
  <c r="D111" i="5"/>
  <c r="D67" i="5"/>
  <c r="D123" i="5"/>
  <c r="D118" i="5"/>
  <c r="D48" i="5"/>
  <c r="D89" i="5"/>
  <c r="E3" i="7"/>
  <c r="D114" i="5"/>
  <c r="D19" i="5"/>
  <c r="D77" i="5"/>
  <c r="D24" i="5"/>
  <c r="D115" i="5"/>
  <c r="D74" i="5"/>
  <c r="A2" i="7"/>
  <c r="D22" i="5"/>
  <c r="C6" i="7"/>
  <c r="D129" i="5"/>
  <c r="D30" i="5"/>
  <c r="D95" i="5"/>
  <c r="D53" i="5"/>
  <c r="D51" i="5"/>
  <c r="D42" i="5"/>
  <c r="D83" i="5"/>
  <c r="D127" i="5"/>
  <c r="B2" i="7"/>
  <c r="D60" i="5"/>
  <c r="D2" i="7"/>
  <c r="B5" i="7"/>
  <c r="C3" i="7"/>
  <c r="D88" i="5"/>
  <c r="D96" i="5"/>
  <c r="D4" i="7"/>
  <c r="D39" i="5"/>
  <c r="D14" i="5"/>
  <c r="D20" i="5"/>
  <c r="D2" i="5"/>
  <c r="D62" i="5"/>
  <c r="D64" i="5"/>
  <c r="A4" i="7"/>
  <c r="D124" i="5"/>
  <c r="D105" i="5"/>
  <c r="D68" i="5"/>
  <c r="D103" i="5"/>
  <c r="D34" i="5"/>
  <c r="A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  <scheme val="minor"/>
          </rPr>
          <t>Código Identificador do Patrimônio Estadual.
Este código é atribuído pela Superintendência Central de Patrimônio.
Campo não editável.</t>
        </r>
      </text>
    </comment>
  </commentList>
</comments>
</file>

<file path=xl/sharedStrings.xml><?xml version="1.0" encoding="utf-8"?>
<sst xmlns="http://schemas.openxmlformats.org/spreadsheetml/2006/main" count="2305" uniqueCount="826">
  <si>
    <t>CIPE (Códico do Imóvel)</t>
  </si>
  <si>
    <t>Município</t>
  </si>
  <si>
    <t>Matrícula/ Transcrição</t>
  </si>
  <si>
    <t xml:space="preserve"> CRI</t>
  </si>
  <si>
    <t>Ativo/Inativo</t>
  </si>
  <si>
    <t>Área da Certidão (m² ou ha)</t>
  </si>
  <si>
    <t>Data da Aquisição ou Incorporação</t>
  </si>
  <si>
    <t>Valor de Aquisição</t>
  </si>
  <si>
    <t>Termos - Data Inicial</t>
  </si>
  <si>
    <t>Termos- Data Final</t>
  </si>
  <si>
    <t>Termos - Tipos</t>
  </si>
  <si>
    <t>Termos - Número</t>
  </si>
  <si>
    <t>Termos - Observações</t>
  </si>
  <si>
    <t>Termos - Processo</t>
  </si>
  <si>
    <t>Imóvel com Interesse ou Tombamento Cultural</t>
  </si>
  <si>
    <t xml:space="preserve"> Denominação do Imóvel</t>
  </si>
  <si>
    <t xml:space="preserve"> Endereço do Imóvel</t>
  </si>
  <si>
    <t xml:space="preserve"> Tipo do Imóvel</t>
  </si>
  <si>
    <t>Ocupação/ Edificação do Terreno</t>
  </si>
  <si>
    <t>013 - Destinação/Construção Original do imóvel</t>
  </si>
  <si>
    <t>018- Tipo de Ocupação</t>
  </si>
  <si>
    <t>Imóvel com uso compartilhado</t>
  </si>
  <si>
    <t>Área (estimada) ocupada pelo órgão</t>
  </si>
  <si>
    <t>LINK DRIVE</t>
  </si>
  <si>
    <t>Órgão Público Inventariante</t>
  </si>
  <si>
    <t>Código do Órgão Inventariante</t>
  </si>
  <si>
    <t>Valor Inventário 2021 (TCE)</t>
  </si>
  <si>
    <t>Código Patrimonial</t>
  </si>
  <si>
    <t>Descrição do Código Patrimonial</t>
  </si>
  <si>
    <t>Confirmação da Posse</t>
  </si>
  <si>
    <t>Reavaliação em 2022?</t>
  </si>
  <si>
    <t>Valor Terreno 2022</t>
  </si>
  <si>
    <t>Valor Edificação 2022</t>
  </si>
  <si>
    <t>Valor de incorporação de obra</t>
  </si>
  <si>
    <t>Valor Bruto Contábil</t>
  </si>
  <si>
    <t>Valor Residual (20%)</t>
  </si>
  <si>
    <t>Qtd. de meses de depreciação</t>
  </si>
  <si>
    <t>Depreciação mensal</t>
  </si>
  <si>
    <t>Depreciação acumulada</t>
  </si>
  <si>
    <t>Código Patrimonial de Depreciação</t>
  </si>
  <si>
    <t>Valor contábil líquido</t>
  </si>
  <si>
    <t>1.0097.00007</t>
  </si>
  <si>
    <t>Goiânia</t>
  </si>
  <si>
    <t>1ªCRI</t>
  </si>
  <si>
    <t>ATIVO</t>
  </si>
  <si>
    <t>Não</t>
  </si>
  <si>
    <t>DEMA  - Delegacia Estadual de Repressão a Crimes Contra o Meio Ambiente.</t>
  </si>
  <si>
    <t>Rua T-48 Qd 40 Lt 12, nº 666, Setor Bueno, Goiânia-GO</t>
  </si>
  <si>
    <t>Urbano</t>
  </si>
  <si>
    <t>Edificado</t>
  </si>
  <si>
    <t>Delegacia</t>
  </si>
  <si>
    <t>NÃO</t>
  </si>
  <si>
    <t>POLÍCIA CIVIL</t>
  </si>
  <si>
    <t>DELEGACIAS - USO ESPECIAL</t>
  </si>
  <si>
    <t>SIM</t>
  </si>
  <si>
    <t>1.0097.00008</t>
  </si>
  <si>
    <t>Indeterminado</t>
  </si>
  <si>
    <t>Termo de Entrega</t>
  </si>
  <si>
    <t>10/2014</t>
  </si>
  <si>
    <t>Abrigar a 4ª Delegacia Distrital de Polícia</t>
  </si>
  <si>
    <t>4ª Delegacia Distrital de  Policia</t>
  </si>
  <si>
    <t>Rua T 29 Qd 40 Lt 15, Setor Bueno, Goiânia-GO</t>
  </si>
  <si>
    <t>1.0097.00023</t>
  </si>
  <si>
    <t>03/2014</t>
  </si>
  <si>
    <t>Abrigar o 15º DP</t>
  </si>
  <si>
    <t>Polícia Civil 15º DP</t>
  </si>
  <si>
    <t>Avenida Felipe Camarão, Quadra 22, Lote 11, Bairro Goiá, Goiânia-GO</t>
  </si>
  <si>
    <t>1.0097.00027</t>
  </si>
  <si>
    <t>11/2014</t>
  </si>
  <si>
    <t>Abrigar a 13ª Delegacia Distrital de Polícia</t>
  </si>
  <si>
    <t>13ª DP - Polícia Civil</t>
  </si>
  <si>
    <t>Rua Igapó, qd. 66 - lt.18, Parque Amazônia, Goiânia - GO</t>
  </si>
  <si>
    <t>1.0097.00039</t>
  </si>
  <si>
    <t>indeterminado</t>
  </si>
  <si>
    <t>S/N</t>
  </si>
  <si>
    <t>Abrigará o 11º DP</t>
  </si>
  <si>
    <t>11ª  DP - Polícia Civil</t>
  </si>
  <si>
    <t>Rua São Fernado, Qd66 Lt 08 Bairro Ipiranga, Goiânia-GO</t>
  </si>
  <si>
    <t>1.0097.00045</t>
  </si>
  <si>
    <t>05/2014</t>
  </si>
  <si>
    <t>Abrigar o 6º DP</t>
  </si>
  <si>
    <t>Delegacia Estadual de Repressão a Crimes Rurais-DERCR</t>
  </si>
  <si>
    <t>Rua Itumbiara, Qd154, Lt11,  Cidade Jardim, Goiânia-GO</t>
  </si>
  <si>
    <t>1.0097.00047</t>
  </si>
  <si>
    <t>24/2014</t>
  </si>
  <si>
    <t>Abrigar a sede da Central de Flagrante e Pronto Atendimento ao Cidadão</t>
  </si>
  <si>
    <t>Central Geral de Flagrantes da Polícia Civil</t>
  </si>
  <si>
    <t>Av. Eng. Atílio Corrêa Lima, nº 742 , Cidade Jardim, Goiânia - GO</t>
  </si>
  <si>
    <t>1.0097.00048</t>
  </si>
  <si>
    <t>4ªCRI</t>
  </si>
  <si>
    <t>9º DP - Polícia Civil</t>
  </si>
  <si>
    <t>R. 242, 35 - Setor Leste Universitário, Goiânia - GO</t>
  </si>
  <si>
    <t>1.0097.00061</t>
  </si>
  <si>
    <t>2ªCRI</t>
  </si>
  <si>
    <t>Arquivo Geral da Polícia Civil</t>
  </si>
  <si>
    <t>Rua 70, Qd. 125, Lt.38, Centro, Goiânia-GO</t>
  </si>
  <si>
    <t>Residencial</t>
  </si>
  <si>
    <t>Unidade Administrativa</t>
  </si>
  <si>
    <t>OUTROS BENS IMÓVEIS - USO ESPECIAL</t>
  </si>
  <si>
    <t>1.0227.00009</t>
  </si>
  <si>
    <t>Senador Canedo</t>
  </si>
  <si>
    <t>CRI</t>
  </si>
  <si>
    <t>12/2020</t>
  </si>
  <si>
    <t>Abrigar a nova sede da Delegacia de Polícia Civil</t>
  </si>
  <si>
    <t>Área Vaga</t>
  </si>
  <si>
    <t>Rua Fernando Pessoa, Residencial Jardim Canedo, Senador Canedo-GO</t>
  </si>
  <si>
    <t>Não Edificado</t>
  </si>
  <si>
    <t>Terreno - Desocupado</t>
  </si>
  <si>
    <t>TERRENOS - DOMINICAIS</t>
  </si>
  <si>
    <t>1.0097.00076</t>
  </si>
  <si>
    <t>14/2014</t>
  </si>
  <si>
    <t>Abrigar a Delegacia Distrital de Polícia</t>
  </si>
  <si>
    <t>7ª DP - Policia Civil</t>
  </si>
  <si>
    <t>Rua C-214 esq. c/ Rua C-211, Quadra 510 Lote 1, Jardim América, Goiânia-GO</t>
  </si>
  <si>
    <t>1.0097.00078</t>
  </si>
  <si>
    <t>D.P.C.A -Delegacia de Proteção à Criança e ao Adolescente</t>
  </si>
  <si>
    <t>Av. C 107, Qd 226, Lt. 13 Jardim America, Goiânia-GO</t>
  </si>
  <si>
    <t>1.0097.00082</t>
  </si>
  <si>
    <t>20/2017</t>
  </si>
  <si>
    <t>Instalação da Delegacia de Repressão às Ações Criminosas Organizadas - DRACO</t>
  </si>
  <si>
    <t>Interesse</t>
  </si>
  <si>
    <t>5º DP - Polícia Civil</t>
  </si>
  <si>
    <t>Avenida Honestino Guimarães Qd. 53,  Lt. 03,  Setor Campinas, Goiânia-GO</t>
  </si>
  <si>
    <t>1.0097.00103</t>
  </si>
  <si>
    <t>40/2022 SEAD</t>
  </si>
  <si>
    <t>A ser destinado, exclusivamente, para fins de permuta com o objetivo de implementação do Projeto da Cidade da Polícia Civil, que irá abrigar e concentrar 13 das 15 Delegacias Especializadas existentes</t>
  </si>
  <si>
    <t>Área reservada a Policia Civil</t>
  </si>
  <si>
    <t>Av. Contorno, Gleba  nº 2.3 (fundo da Rodoviária), Setor Norte Ferroviário, Goiânia - GO</t>
  </si>
  <si>
    <t>Hospital</t>
  </si>
  <si>
    <t>Edifício - Desocupado</t>
  </si>
  <si>
    <t>EDIFICIOS - DOMINICAIS</t>
  </si>
  <si>
    <t>1.0097.00108</t>
  </si>
  <si>
    <t>DEAM - Delegacia Especializada no Atendimento à Mulher</t>
  </si>
  <si>
    <t xml:space="preserve">  Rua 24, 203 - St. Central, Goiânia - GO
</t>
  </si>
  <si>
    <t>1.0085.00001</t>
  </si>
  <si>
    <t>Edéia</t>
  </si>
  <si>
    <t>Delegacia Polícia Civil</t>
  </si>
  <si>
    <t>Rua  Ametista Qd. 01 - lt.01, Jardim Eldorado, Edéia-GO</t>
  </si>
  <si>
    <t>1.0097.01615</t>
  </si>
  <si>
    <t>DEPAI - Delegacia de Atos Infracionais/Polícia Civil do Estado de Goiás – PCGO  - Região do Estádio Serra Dourada</t>
  </si>
  <si>
    <t>Avenida José Sebba, Jardim Goiás, Goiânia-GO</t>
  </si>
  <si>
    <t>Estádio</t>
  </si>
  <si>
    <t>ESTÁDIOS - USO ESPECIAL</t>
  </si>
  <si>
    <t>1.0097.00171</t>
  </si>
  <si>
    <t>8ª Delegacia Distrital de Goiânia</t>
  </si>
  <si>
    <t xml:space="preserve">  Av. 2ª Radial, qd. 48, lt.28 - St. Pedro Ludovico
Goiânia - GO</t>
  </si>
  <si>
    <t>1.0097.00180</t>
  </si>
  <si>
    <t>490,00</t>
  </si>
  <si>
    <t>12/2014</t>
  </si>
  <si>
    <t>Para fins de abrigar a 3ª Delegacia Distrital de Polícia</t>
  </si>
  <si>
    <t>3ª Delegacia Distrital de Polícia</t>
  </si>
  <si>
    <t>Rua 3, Qd. A, Lt. 24, Setor Marechal Rodon, Goiânia-GO</t>
  </si>
  <si>
    <t>1.0097.00189</t>
  </si>
  <si>
    <t>12º DP - Polícia Civil</t>
  </si>
  <si>
    <t>Av. Genésio de Lima Brito - Jardim Balneario Meia Ponte, Goiânia - GO</t>
  </si>
  <si>
    <t>1.0097.00213</t>
  </si>
  <si>
    <t>3ªCRI</t>
  </si>
  <si>
    <t>13/2014</t>
  </si>
  <si>
    <t>Abrigar a 26ª Delegacia Distrital de Polícia</t>
  </si>
  <si>
    <t>26º Distrito Policial</t>
  </si>
  <si>
    <t>Rua J-38 - s/n Quadra 68, Lote 1, Goiânia - GO,</t>
  </si>
  <si>
    <t>Rua J-38 - s/n Quadra 68, Lote 14, Setor Jaó,  Goiânia - GO,</t>
  </si>
  <si>
    <t>1.0073.00002</t>
  </si>
  <si>
    <t>Cristalina</t>
  </si>
  <si>
    <t>Delegacia de Polícia</t>
  </si>
  <si>
    <t>Rua 04, Qd. 42, Lts. 1 a 16, Setor Noroeste, Cristalina-GO</t>
  </si>
  <si>
    <t>1.0244.00002</t>
  </si>
  <si>
    <t>Valparaíso de Goiás</t>
  </si>
  <si>
    <t>40/2014</t>
  </si>
  <si>
    <t>Abrigar as Instalações do Centro Integrado de Operações de Segurança  -CIOPS</t>
  </si>
  <si>
    <t>2ª Delegacia de Polícia de Valparaíso - Central de Flagantes</t>
  </si>
  <si>
    <t>Rua 60, área 3 Jardim Céu Azul, Valparaíso de Goiás-GO</t>
  </si>
  <si>
    <t>1.0067.00001</t>
  </si>
  <si>
    <t>Cidade Ocidental</t>
  </si>
  <si>
    <t>Polícia Civil - DEPOL, DEAM, GENARC, GIH</t>
  </si>
  <si>
    <t>Super Quadra 4, s/n - Parque Nova Friburgo, Cidade Ocidental - GO</t>
  </si>
  <si>
    <t>1.0216.00002</t>
  </si>
  <si>
    <t>Santo Antônio do Descoberto</t>
  </si>
  <si>
    <t>Delegacia de Polícia Civil de Santo Antônio do Descoberto</t>
  </si>
  <si>
    <t>Rua 28, área especial, Parque Santo Antônio, Santo Antônio do Descoberto-GO</t>
  </si>
  <si>
    <t>1.0169.00003</t>
  </si>
  <si>
    <t>Novo Gama</t>
  </si>
  <si>
    <t>CIOPS</t>
  </si>
  <si>
    <t>Rua Alessandra, Quadra 16, Área I, Lunabel, Novo Gama-GO</t>
  </si>
  <si>
    <t>1.0236.00012</t>
  </si>
  <si>
    <t>Trindade</t>
  </si>
  <si>
    <t>32/2020</t>
  </si>
  <si>
    <t>Abrigar uma unidade da Polícia Civil</t>
  </si>
  <si>
    <t>Escola Estadual Sol Dourado</t>
  </si>
  <si>
    <t>R. 200 - St. Sol Dourado, Trindade - GO</t>
  </si>
  <si>
    <t>Escola</t>
  </si>
  <si>
    <t>1.0236.00022</t>
  </si>
  <si>
    <t>2ª Delegacia de Polícia</t>
  </si>
  <si>
    <t xml:space="preserve">  R. das Araras Q B, 63 - Jardim Floresta, Trindade-GO
</t>
  </si>
  <si>
    <t>1.0064.00013</t>
  </si>
  <si>
    <t>Ceres</t>
  </si>
  <si>
    <t>Delegacia Regional da Polícia Civil - Construção</t>
  </si>
  <si>
    <t>Av. Brasil, esq. c/ Av. Goiás, esq. c/ Av. Pres. Vargas, esq. c/ Av. Min. Fernando Costa, Centro</t>
  </si>
  <si>
    <t>Centro de Eventos</t>
  </si>
  <si>
    <t>1.0099.00008</t>
  </si>
  <si>
    <t>Goiás</t>
  </si>
  <si>
    <t>44/2014</t>
  </si>
  <si>
    <t>4ª Delegacia Regional de Policia</t>
  </si>
  <si>
    <t>Tombado</t>
  </si>
  <si>
    <t>4ª Delegacia Regional de Polícia Civil</t>
  </si>
  <si>
    <t>Rua 15 de Novembro, Nº 8 e 10, Centro, Goiás - GO</t>
  </si>
  <si>
    <t>1.0016.00008</t>
  </si>
  <si>
    <t>Anápolis</t>
  </si>
  <si>
    <t>4º Distrito Policial</t>
  </si>
  <si>
    <t>Av. Bernardo Sayão, Qd. 21, Lt. 04, Vila Jaiara, Anápolis-GO</t>
  </si>
  <si>
    <t>1.0016.00023</t>
  </si>
  <si>
    <t>Rua Amazilio Lino de Souza, Anápolis - GO</t>
  </si>
  <si>
    <t>1.0016.00028</t>
  </si>
  <si>
    <t>Termo de Cessão de Uso</t>
  </si>
  <si>
    <t>36/2014</t>
  </si>
  <si>
    <t>Instalação da 1ª Delegacia de Polícia de Anápolis e Grupo de Investigação de Homicídios</t>
  </si>
  <si>
    <t>Distrito Polícia Civil</t>
  </si>
  <si>
    <t>Praça do Expedicionário,89 - Setor Central, Anápolis-Go</t>
  </si>
  <si>
    <t>1.0016.00037</t>
  </si>
  <si>
    <t>34/2014</t>
  </si>
  <si>
    <t>Instalação da Delegacia de Polícia de Apuração de Atos Intracionais - DEPAI</t>
  </si>
  <si>
    <t>Polícia Civil - DEPAI - Delegacia de Apuração de Atos Infracionais</t>
  </si>
  <si>
    <t>R. Leopoldo de Bulhões, 661 - St. Central, Anápolis - GO</t>
  </si>
  <si>
    <t>1.0221.00011</t>
  </si>
  <si>
    <t>São Luis de Montes Belos</t>
  </si>
  <si>
    <t>11/2017</t>
  </si>
  <si>
    <t>Abrgar as instalações de unidade da Polícia Civil</t>
  </si>
  <si>
    <t>Av. Pará, Qd. 15, Lts 01 à 03: 07 à 09, Vila Aeroporto, São Luis Montes Belos-GO</t>
  </si>
  <si>
    <t>1.0091.00005</t>
  </si>
  <si>
    <t>Formosa</t>
  </si>
  <si>
    <t>19/2017</t>
  </si>
  <si>
    <t>Unidades da Policis civil de Goiás.</t>
  </si>
  <si>
    <t>11ª DRP de Formosa</t>
  </si>
  <si>
    <t>Rua Ibrahim Jorge Saad, Qd. 81, Lts 01 ao 06 e 08, Parque Laguna II, Formosa-GO</t>
  </si>
  <si>
    <t>Rua Ibrahim Jorge Saad, Qd. 81, Parque Laguna II, Formosa-GO</t>
  </si>
  <si>
    <t>1.0091.00006</t>
  </si>
  <si>
    <t>Central de Fragrantes de Formosa</t>
  </si>
  <si>
    <t>Av. Circular, s/nº, Jardim das Américas, Formosa-GO</t>
  </si>
  <si>
    <t>1.0023.00017</t>
  </si>
  <si>
    <t>Aragarças</t>
  </si>
  <si>
    <t>Delegacia de Policia Civil</t>
  </si>
  <si>
    <t>Rua 02, Setor Araguaia, Aragarças-GO</t>
  </si>
  <si>
    <t>1.0189.00012</t>
  </si>
  <si>
    <t>Planaltina</t>
  </si>
  <si>
    <t>Rua 42 Q179, - lt-1- Brasilinha Sudoeste - Planaltina, GO</t>
  </si>
  <si>
    <t>1.0007.00005</t>
  </si>
  <si>
    <t>Águas Lindas de Goiás</t>
  </si>
  <si>
    <t>Delegacia de Polícia Civil</t>
  </si>
  <si>
    <t>Rua Adália, Quadra 3, s/n - Sol Nascente, Águas Lindas de Goiás - GO</t>
  </si>
  <si>
    <t>1.0126.00033</t>
  </si>
  <si>
    <t>Itumbiara</t>
  </si>
  <si>
    <t>6ª Delegacia Regional Polícia Civil</t>
  </si>
  <si>
    <t>Av. Dona Bercholina, 238-250 - St. Planalto, Itumbiara - GO</t>
  </si>
  <si>
    <t>1.0092.00003</t>
  </si>
  <si>
    <t>Formoso</t>
  </si>
  <si>
    <t>09/2016</t>
  </si>
  <si>
    <t>Delegacia da Polícia Civil</t>
  </si>
  <si>
    <t>Cadeia Pública de Formoso</t>
  </si>
  <si>
    <t>Alameda Mal. Humberto A. Castelo Branco,  Centro, Formoso-GO</t>
  </si>
  <si>
    <t>1.0088.00001</t>
  </si>
  <si>
    <t>Fazenda Nova</t>
  </si>
  <si>
    <t>19/2014</t>
  </si>
  <si>
    <t>Abrigar a Delegacia de Polícia</t>
  </si>
  <si>
    <t>Av. Rio Grande do Sul, Qd 63, Lt 1-A, Fazenda Nova-GO</t>
  </si>
  <si>
    <t>1.0131.00006</t>
  </si>
  <si>
    <t>Jaupaci</t>
  </si>
  <si>
    <t>Policia Civil</t>
  </si>
  <si>
    <t>Av. Bartolomeu Bueno, Qd. Q, Lts. 04 à 07, Centro, Jaupaci-GO</t>
  </si>
  <si>
    <t>1.0129.00004</t>
  </si>
  <si>
    <t>Jaraguá</t>
  </si>
  <si>
    <t>39/2014</t>
  </si>
  <si>
    <t>Abrigar instalações da Delegacia de Polícia Civil de Jaraguá</t>
  </si>
  <si>
    <t>Rua Apulcro Leite Andrade, S/N, Qd. 01, Lt. 01 Centro</t>
  </si>
  <si>
    <t>1.0097.00435</t>
  </si>
  <si>
    <t>14/2013</t>
  </si>
  <si>
    <t>Exclusivamente, para fins de instalação da sede da Academia da Polícia Civil</t>
  </si>
  <si>
    <t>Escola Superior da Polícia Civil-Delegado Antônio Gonçalves Pereira dos Santos</t>
  </si>
  <si>
    <t>Av. Planalto, S/N, Jardim Bela Vista,  Goiânia-GO</t>
  </si>
  <si>
    <t>OUTROS BENS IMÓVEIS DE USO ESPECIAL - USO ESPECIAL</t>
  </si>
  <si>
    <t>1.0097.00458</t>
  </si>
  <si>
    <t>DPSS-Divisão de Proteção à Saúde do Servidor</t>
  </si>
  <si>
    <t>Rua 17, Qd. 24, APE 16, Bairro dos Aeroviários, Goiânia-GO</t>
  </si>
  <si>
    <t>IMÓVEIS RESIDENCIAIS - USO ESPECIAL</t>
  </si>
  <si>
    <t>1.0097.00459</t>
  </si>
  <si>
    <t>GOI- Gerência de Operações de Inteligência</t>
  </si>
  <si>
    <t>Rua 17, Qd. 24, APE 17, Bairro dos Aeroviários, Goiânia-GO</t>
  </si>
  <si>
    <t>1.0097.00461</t>
  </si>
  <si>
    <t>35/2022 SEAD</t>
  </si>
  <si>
    <t>Utilizado, exclusivamente, a fim de regularizar a ocupação da Delegacia Estadual de Combate à Corrupção – DECCOR</t>
  </si>
  <si>
    <t>GECCOR -Grupo Especial de Combate à Corrupção</t>
  </si>
  <si>
    <t>Rua 17, Qd. 32,APE-21, Bairro dos Aeroviários, Goiânia-GO</t>
  </si>
  <si>
    <t>1.0097.00480</t>
  </si>
  <si>
    <t>14/2019</t>
  </si>
  <si>
    <t>Abrigar a Gerência de Identificação da Polícia Civil</t>
  </si>
  <si>
    <t>Rua 11-A Esquina com Rua 14, Qd 20-B, APE 08, Bairro dos Aeroviários,  Goiânia-GO</t>
  </si>
  <si>
    <t>Não Consta</t>
  </si>
  <si>
    <t>1.0059.00006</t>
  </si>
  <si>
    <t>Carmo do Rio Verde</t>
  </si>
  <si>
    <t>38/2014</t>
  </si>
  <si>
    <t>Abrigar as instalações da Delegacia de Polícia Civil de Carmo do Rio Verde</t>
  </si>
  <si>
    <t>Polícia Civil - 15º DRP</t>
  </si>
  <si>
    <t>Rua Professora Lázara Laureano, Nº 470, St. Alexandre Pinto, Carmo do Rio Verde-GO</t>
  </si>
  <si>
    <t>1.0010.00002</t>
  </si>
  <si>
    <t>Alto Horizonte</t>
  </si>
  <si>
    <t>Av. Rio Preto, Qd.14, Centro,  Alto Horizonte-GO</t>
  </si>
  <si>
    <t>1.0007.00011</t>
  </si>
  <si>
    <t>CIOPS Águas Lindas</t>
  </si>
  <si>
    <t>Rua 22 c/ 23, Águas Bonita I, Águas Lindas-GO</t>
  </si>
  <si>
    <t>1.0097.00596</t>
  </si>
  <si>
    <t>TRANSCRIÇÃO MAIOR 700</t>
  </si>
  <si>
    <t>700005 1ª Delegacia Distrital de Polícia Civil de Goiânia</t>
  </si>
  <si>
    <t>Rua 66, n.º 12, Centro, Goiânia-GO</t>
  </si>
  <si>
    <t>1.0097.00595</t>
  </si>
  <si>
    <t>700005 1ª Delegacia Regional de Polícia Civil de Goiânia</t>
  </si>
  <si>
    <t>1.0035.00041</t>
  </si>
  <si>
    <t>Bom Jesus de Goiás</t>
  </si>
  <si>
    <t>51/2014</t>
  </si>
  <si>
    <t>A ser utilizado exclusivamente, como residência temporária para Policiais Militares</t>
  </si>
  <si>
    <t>Rua Dr. Antônio Cândido Gomes, Qd. 55A, Lt. 02, Manoel Vicente Rosa, Bom de Jesus de Goiás-GO</t>
  </si>
  <si>
    <t>1.0097.00878</t>
  </si>
  <si>
    <t>TRANSCRIÇÃO MAIOR 701</t>
  </si>
  <si>
    <t>01/2018</t>
  </si>
  <si>
    <t>Deverá ser utilizado,
exclusivamente, pela Secretaria de Estado de Segurança Pública, visando regularizar a ocupação do
imóvel pela Policia Civil de Goiás</t>
  </si>
  <si>
    <t>701176 Polícia Civil-GO</t>
  </si>
  <si>
    <t>Alameda Dr. Sebastião Fleury, Lote 17, Quadra 251, St. Marista (Antigo St. Pedro Ludovico), Goiânia-GO</t>
  </si>
  <si>
    <t>1.0097.01463</t>
  </si>
  <si>
    <t>24/2020</t>
  </si>
  <si>
    <t>Abrigar unidade da Polícia Civil</t>
  </si>
  <si>
    <t>DECON e DERCAP</t>
  </si>
  <si>
    <t>Avenida Independência, Lote 07, Quadra E, Setor Leste Vila Nova, Goiânia-GO</t>
  </si>
  <si>
    <t>1.0097.01464</t>
  </si>
  <si>
    <t>Estacionamento DECON e DERCAP</t>
  </si>
  <si>
    <t>Avenida Independência, Lote 06, Quadra E, Setor Leste Vila Nova, Goiânia-GO</t>
  </si>
  <si>
    <t>Garagem / Estacionamento</t>
  </si>
  <si>
    <t>ESTACIONAMENTOS E GARAGENS - USO ESPECIAL</t>
  </si>
  <si>
    <t>1.0089.00008</t>
  </si>
  <si>
    <t>Firminópolis</t>
  </si>
  <si>
    <t>18/2017</t>
  </si>
  <si>
    <t>Abrigar as instalações da Delegacia de Polícia</t>
  </si>
  <si>
    <t>Avenida das Américas, Quadra 08, Lote 08, Firminópolis-GO</t>
  </si>
  <si>
    <t>1.0227.00013</t>
  </si>
  <si>
    <t>Polícia Civil(DEAM- DEPAI-DPCA) / Grupo de Investigação de Homicídios (GIH)</t>
  </si>
  <si>
    <t>Avenida Dom Emanuel, Setor Santa Genoveva R. Machado, Senador Canedo-GO</t>
  </si>
  <si>
    <t>1.0227.00014</t>
  </si>
  <si>
    <t>Centro de Integração da Mulher</t>
  </si>
  <si>
    <t>1.0227.00015</t>
  </si>
  <si>
    <t>Gerência de Proteção Social Especial Senador Canedo</t>
  </si>
  <si>
    <t>1.0097.01494</t>
  </si>
  <si>
    <t>POLÍCIA CIVIL- Delegacia Especializada</t>
  </si>
  <si>
    <t>Avenida Altamiro Moura Pacheco Godoy, n°1683, Bairro Cidade Jardim, Goiânia-GO</t>
  </si>
  <si>
    <t>1.0097.01495</t>
  </si>
  <si>
    <t>Ginásio de Esportes - POLÍCIA CIVIL - Delegacia Especializada</t>
  </si>
  <si>
    <t>Ginásio</t>
  </si>
  <si>
    <t>1.0097.01496</t>
  </si>
  <si>
    <t>POLÍCIA CIVIL - Delegacia Especializada</t>
  </si>
  <si>
    <t>Centro Esportivo / Campo de Futebol</t>
  </si>
  <si>
    <t>CLUBES - USO ESPECIAL</t>
  </si>
  <si>
    <t>1.0097.01441</t>
  </si>
  <si>
    <t>Área vaga - reservada para a Polícia Civil</t>
  </si>
  <si>
    <t>Rua 26, s/n.º, Jardim Santo Antônio, Goiânia-GO</t>
  </si>
  <si>
    <t>Terreno</t>
  </si>
  <si>
    <t>TERRENOS - USO ESPECIAL</t>
  </si>
  <si>
    <t>1.0011.00014</t>
  </si>
  <si>
    <t>Alto Paraíso de Goiás</t>
  </si>
  <si>
    <t>2.033,72</t>
  </si>
  <si>
    <t>10/2021</t>
  </si>
  <si>
    <t>Abrigar uma unidade de Delegacia de Polícia Civil de Alto Paraíso-GO,</t>
  </si>
  <si>
    <t>Área Vaga Destinada a Policia Civil</t>
  </si>
  <si>
    <t>Rua das Paineiras, Qd. 11, APM 3, Setor Planalto,  Alto Paraíso de Goiás-GO</t>
  </si>
  <si>
    <t>700002 Instituto de Identificação da Polícia Civil do Estado de Goiás</t>
  </si>
  <si>
    <t>1.2.3.2.1.01.98.10.00</t>
  </si>
  <si>
    <t>1.0016.00046</t>
  </si>
  <si>
    <t>02/2022</t>
  </si>
  <si>
    <t>Exclusivamente, para fins da construção de um prédio para abrigar a Central de Flagrantes e 2ª Delegacia Distrital de Polícia de Anápolis.</t>
  </si>
  <si>
    <t>Área vaga</t>
  </si>
  <si>
    <t>Avenida Brasil, Anápolis - GO</t>
  </si>
  <si>
    <t>1.0187.00002</t>
  </si>
  <si>
    <t>Pirenópolis</t>
  </si>
  <si>
    <t>Cadeia Pública de Perinópolis</t>
  </si>
  <si>
    <t>Antigo DERGO, futuras instalações do DPC-GO e Invasões</t>
  </si>
  <si>
    <t>Av. Benjamim Constant, s/nº, Vila Cintra, Pirenópolis-GO</t>
  </si>
  <si>
    <t>Comercial</t>
  </si>
  <si>
    <t>1.0137.00022</t>
  </si>
  <si>
    <t>Luziânia</t>
  </si>
  <si>
    <t xml:space="preserve"> CIOPS - Centro Integrado de Operações de Segurança - Jardim Ingá</t>
  </si>
  <si>
    <t>Rua 9 de Julho, Àrea Especial Jardim Ingá,Luziânia-GO</t>
  </si>
  <si>
    <t>ESCOLAS - USO ESPECIAL</t>
  </si>
  <si>
    <t>1.0099.00016</t>
  </si>
  <si>
    <t>23/2021</t>
  </si>
  <si>
    <t>Abrigar a Central de Delegacias da Polícia Civil na cidade de Goiás</t>
  </si>
  <si>
    <t>Delegacia de Policia Civil e Delegacia da mulher - DEAM</t>
  </si>
  <si>
    <t>Praça Tiradentes, Qd. 15, Setor Do Carmo, Goiás-GO</t>
  </si>
  <si>
    <t>Tipo do Imóvel</t>
  </si>
  <si>
    <t>Aparecida de Goiânia</t>
  </si>
  <si>
    <t>Mineiros</t>
  </si>
  <si>
    <t>Caldas Novas</t>
  </si>
  <si>
    <t>1.2.3.2.1.06.01.01.00</t>
  </si>
  <si>
    <t>OBRAS EM ANDAMENTO</t>
  </si>
  <si>
    <t>1.2.3.2.1.06.01.02.00</t>
  </si>
  <si>
    <t>ESTUDOS E PROJETOS DE EDIFICAÇÕES - SCP</t>
  </si>
  <si>
    <t>1.2.3.2.1.99.99.01.00</t>
  </si>
  <si>
    <t>OUTRAS OBRAS EM INSTALAÇÕES</t>
  </si>
  <si>
    <t>Conta Patrimonial</t>
  </si>
  <si>
    <t>Data</t>
  </si>
  <si>
    <t>Código do Órgão</t>
  </si>
  <si>
    <r>
      <rPr>
        <b/>
        <sz val="11"/>
        <color rgb="FFFFFFFF"/>
        <rFont val="Calibri"/>
      </rPr>
      <t>Valor Inventário 2022</t>
    </r>
    <r>
      <rPr>
        <b/>
        <sz val="11"/>
        <color rgb="FFFFFFFF"/>
        <rFont val="Calibri"/>
      </rPr>
      <t xml:space="preserve"> (TCE)</t>
    </r>
  </si>
  <si>
    <t>Ano</t>
  </si>
  <si>
    <t>Mês</t>
  </si>
  <si>
    <t>https://docs.google.com/spreadsheets/d/1zwtmvbEVCGELYcqtI3O8G3JVCSb0rXTuxCizsqFeKmM/edit#gid=0</t>
  </si>
  <si>
    <t>Confimação de Propriedade</t>
  </si>
  <si>
    <t>Descrição do Código Associado (De acordo com o Plano de Contas)</t>
  </si>
  <si>
    <t>Código Associado (de acordo com o Plano de contas)</t>
  </si>
  <si>
    <t>Realizou reavaliação?</t>
  </si>
  <si>
    <t>1.2.3.2.1.01.01.01.00</t>
  </si>
  <si>
    <t>1.2.3.8.1.02.01.01.01</t>
  </si>
  <si>
    <t>Abadia de Goiás</t>
  </si>
  <si>
    <t>SALAS E ESCRITÓRIOS - USO ESPECIAL</t>
  </si>
  <si>
    <t>1.2.3.2.1.01.02.01.00</t>
  </si>
  <si>
    <t>1.2.3.8.1.02.01.02.01</t>
  </si>
  <si>
    <t>Abadiânia</t>
  </si>
  <si>
    <t>Rural</t>
  </si>
  <si>
    <t>FORMULA CODIGO PATRIMONIO =PROCV($AC2;APOIO!$D:$E;2;FALSO)</t>
  </si>
  <si>
    <t>EDIFICIOS - USO ESPECIAL</t>
  </si>
  <si>
    <t>1.2.3.2.1.01.03.01.00</t>
  </si>
  <si>
    <t>1.2.3.8.1.02.01.03.01</t>
  </si>
  <si>
    <t>Acreúna</t>
  </si>
  <si>
    <t>Imóvel não localizado</t>
  </si>
  <si>
    <t>1.2.3.2.1.01.04.01.00</t>
  </si>
  <si>
    <t>1.2.3.8.1.02.01.04.01</t>
  </si>
  <si>
    <t>Adelândia</t>
  </si>
  <si>
    <t>IMÓVEIS ESTADUAIS</t>
  </si>
  <si>
    <t>ARMAZÉNS - USO ESPECIAL</t>
  </si>
  <si>
    <t>1.2.3.2.1.01.05.01.00</t>
  </si>
  <si>
    <t>1.2.3.8.1.02.01.05.01</t>
  </si>
  <si>
    <t>Água Fria de Goiás</t>
  </si>
  <si>
    <t xml:space="preserve"> Ocupação Desordenada</t>
  </si>
  <si>
    <t>IMÓVEIS RECEBIDOS EM CESSÃO</t>
  </si>
  <si>
    <t>GALPÕES - USO ESPECIAL</t>
  </si>
  <si>
    <t>1.2.3.2.1.01.05.02.00</t>
  </si>
  <si>
    <t>1.2.3.8.1.02.01.05.02</t>
  </si>
  <si>
    <t>Água Limpa</t>
  </si>
  <si>
    <t>Edificação em ruína</t>
  </si>
  <si>
    <t xml:space="preserve">IMÓVEIS PRÓPRIOS </t>
  </si>
  <si>
    <t>QUARTÉIS - USO ESPECIAL</t>
  </si>
  <si>
    <t>1.2.3.2.1.01.06.01.00</t>
  </si>
  <si>
    <t>1.2.3.8.1.02.01.00.01</t>
  </si>
  <si>
    <t>IMÓVEIS PRÓPRIOS CEDIDOS</t>
  </si>
  <si>
    <t>AEROPORTOS - USO ESPECIAL</t>
  </si>
  <si>
    <t>1.2.3.2.1.01.07.01.00</t>
  </si>
  <si>
    <t>1.2.3.8.1.02.01.07.01</t>
  </si>
  <si>
    <t>Alexânia</t>
  </si>
  <si>
    <t>ESTAÇÕES - USO ESPECIAL</t>
  </si>
  <si>
    <t>1.2.3.2.1.01.07.02.00</t>
  </si>
  <si>
    <t>1.2.3.8.1.02.01.07.02</t>
  </si>
  <si>
    <t>Aloândia</t>
  </si>
  <si>
    <t>AERÓDROMOS - USO ESPECIAL</t>
  </si>
  <si>
    <t>1.2.3.2.1.01.07.03.00</t>
  </si>
  <si>
    <t>1.2.3.8.1.02.01.07.03</t>
  </si>
  <si>
    <t>1.2.3.2.1.01.08.01.00</t>
  </si>
  <si>
    <t>1.2.3.8.1.02.01.08.01</t>
  </si>
  <si>
    <t>REPRESAS - USO ESPECIAL</t>
  </si>
  <si>
    <t>1.2.3.2.1.01.09.01.00</t>
  </si>
  <si>
    <t>1.2.3.8.1.02.01.09.01</t>
  </si>
  <si>
    <t>Alvorada do Norte</t>
  </si>
  <si>
    <t>AÇUDES - USO ESPECIAL</t>
  </si>
  <si>
    <t>1.2.3.2.1.01.09.02.00</t>
  </si>
  <si>
    <t>1.2.3.8.1.02.01.09.02</t>
  </si>
  <si>
    <t>Amaralina</t>
  </si>
  <si>
    <t>FAZENDAS - USO ESPECIAL</t>
  </si>
  <si>
    <t>1.2.3.2.1.01.10.01.00</t>
  </si>
  <si>
    <t>1.2.3.8.1.02.01.10.01</t>
  </si>
  <si>
    <t>Americano do Brasil</t>
  </si>
  <si>
    <t>PARQUES - USO ESPECIAL</t>
  </si>
  <si>
    <t>1.2.3.2.1.01.10.02.00</t>
  </si>
  <si>
    <t>1.2.3.8.1.02.01.10.02</t>
  </si>
  <si>
    <t>Amorinópolis</t>
  </si>
  <si>
    <t>RESERVAS - USO ESPECIAL</t>
  </si>
  <si>
    <t>1.2.3.2.1.01.10.03.00</t>
  </si>
  <si>
    <t>1.2.3.8.1.02.01.10.03</t>
  </si>
  <si>
    <t>1.2.3.2.1.01.11.01.00</t>
  </si>
  <si>
    <t>1.2.3.8.1.02.01.11.01</t>
  </si>
  <si>
    <t>Anhanguera</t>
  </si>
  <si>
    <t>1.2.3.2.1.01.11.02.00</t>
  </si>
  <si>
    <t>1.2.3.8.1.02.01.11.02</t>
  </si>
  <si>
    <t>Anicuns</t>
  </si>
  <si>
    <t>TEATROS - USO ESPECIAL</t>
  </si>
  <si>
    <t>1.2.3.2.1.01.11.03.00</t>
  </si>
  <si>
    <t>1.2.3.8.1.02.01.11.03</t>
  </si>
  <si>
    <t>CENTRO DE EVENTOS - USO ESPECIAL</t>
  </si>
  <si>
    <t>1.2.3.2.1.01.11.04.00</t>
  </si>
  <si>
    <t>1.2.3.8.1.02.01.11.04</t>
  </si>
  <si>
    <t>Aparecida do Rio Doce</t>
  </si>
  <si>
    <t>GINÁSIOS - USO ESPECIAL</t>
  </si>
  <si>
    <t>1.2.3.2.1.01.11.05.00</t>
  </si>
  <si>
    <t>1.2.3.8.1.02.01.11.05</t>
  </si>
  <si>
    <t>Aporé</t>
  </si>
  <si>
    <t>CENTRO ESPORTIVO / CAMPO DE FUTEBOL - USO ESPECIAL</t>
  </si>
  <si>
    <t>1.2.3.2.1.01.11.06.00</t>
  </si>
  <si>
    <t>1.2.3.8.1.02.01.11.06</t>
  </si>
  <si>
    <t>Araçu</t>
  </si>
  <si>
    <t>MUSEUS - USO ESPECIAL</t>
  </si>
  <si>
    <t>1.2.3.2.1.01.13.01.00</t>
  </si>
  <si>
    <t>1.2.3.8.1.02.01.13.01</t>
  </si>
  <si>
    <t>PALÁCIOS - USO ESPECIAL</t>
  </si>
  <si>
    <t>1.2.3.2.1.01.13.02.00</t>
  </si>
  <si>
    <t>1.2.3.8.1.02.01.13.02</t>
  </si>
  <si>
    <t>Aragoiânia</t>
  </si>
  <si>
    <t>LABORATÓRIOS - USO ESPECIAL</t>
  </si>
  <si>
    <t>1.2.3.2.1.01.14.01.00</t>
  </si>
  <si>
    <t>1.2.3.8.1.02.01.14.01</t>
  </si>
  <si>
    <t>Araguapaz</t>
  </si>
  <si>
    <t>OBSERVATÓRIOS - USO ESPECIAL</t>
  </si>
  <si>
    <t>1.2.3.2.1.01.14.02.00</t>
  </si>
  <si>
    <t>1.2.3.8.1.02.01.14.02</t>
  </si>
  <si>
    <t>Arenópolis</t>
  </si>
  <si>
    <t>HOSPITAIS - USO ESPECIAL</t>
  </si>
  <si>
    <t>1.2.3.2.1.01.15.01.00</t>
  </si>
  <si>
    <t>1.2.3.8.1.02.01.15.01</t>
  </si>
  <si>
    <t>Aruanã</t>
  </si>
  <si>
    <t>UNIDADES DE SAÚDE - USO ESPECIAL</t>
  </si>
  <si>
    <t>1.2.3.2.1.01.15.02.00</t>
  </si>
  <si>
    <t>1.2.3.8.1.02.01.15.02</t>
  </si>
  <si>
    <t>Aurilândia</t>
  </si>
  <si>
    <t>HOTÉIS - USO ESPECIAL</t>
  </si>
  <si>
    <t>1.2.3.2.1.01.16.01.00</t>
  </si>
  <si>
    <t>1.2.3.8.1.02.01.16.01</t>
  </si>
  <si>
    <t>Avelinópolis</t>
  </si>
  <si>
    <t>PRESÍDIOS - USO ESPECIAL</t>
  </si>
  <si>
    <t>1.2.3.2.1.01.17.01.00</t>
  </si>
  <si>
    <t>1.2.3.8.1.02.01.17.01</t>
  </si>
  <si>
    <t>Baliza</t>
  </si>
  <si>
    <t>1.2.3.2.1.01.17.02.00</t>
  </si>
  <si>
    <t>1.2.3.8.1.02.01.17.02</t>
  </si>
  <si>
    <t>Barro Alto</t>
  </si>
  <si>
    <t>COMPLEXOS/FÁBRICAS/USINAS - USO ESPECIAL</t>
  </si>
  <si>
    <t>1.2.3.2.1.01.19.01.00</t>
  </si>
  <si>
    <t>1.2.3.8.1.02.01.19.01</t>
  </si>
  <si>
    <t>Bela Vista de Goiás</t>
  </si>
  <si>
    <t>OUTROS IMÓVEIS PARA FINS INDUSTRIAIS - SCP - USO ESPECIAL</t>
  </si>
  <si>
    <t>1.2.3.2.1.01.19.90.00</t>
  </si>
  <si>
    <t>1.2.3.8.1.02.01.19.90</t>
  </si>
  <si>
    <t>Belém - PA</t>
  </si>
  <si>
    <t>1.2.3.2.1.01.21.01.00</t>
  </si>
  <si>
    <t>1.2.3.8.1.02.01.21.01</t>
  </si>
  <si>
    <t>Bom Jardim de Goiás</t>
  </si>
  <si>
    <t>POSTOS DE FISCALIZAÇÃO - USO ESPECIAL</t>
  </si>
  <si>
    <t>1.2.3.2.1.01.22.01.00</t>
  </si>
  <si>
    <t>1.2.3.8.1.02.01.22.01</t>
  </si>
  <si>
    <t>DELEGACIA FISCAL - USO ESPECIAL</t>
  </si>
  <si>
    <t>1.2.3.2.1.01.22.02.00</t>
  </si>
  <si>
    <t>1.2.3.8.1.02.01.22.02</t>
  </si>
  <si>
    <t>Bonfinópolis</t>
  </si>
  <si>
    <t>1.2.3.2.1.01.98.00.00</t>
  </si>
  <si>
    <t>1.2.3.8.1.02.01.98.00</t>
  </si>
  <si>
    <t>Bonópolis</t>
  </si>
  <si>
    <t>DESAPROPRIAÇÃO DE IMÓVEIS PARA FINS DE INTERESSE PÚBLICO - USO ESPECIAL</t>
  </si>
  <si>
    <t>1.2.3.2.1.01.98.01.00</t>
  </si>
  <si>
    <t>1.2.3.8.1.02.01.98.01</t>
  </si>
  <si>
    <t>Brasília</t>
  </si>
  <si>
    <t>OBRAS E INSTALAÇÕES - USO ESPECIAL</t>
  </si>
  <si>
    <t>1.2.3.2.1.01.98.02.00</t>
  </si>
  <si>
    <t>1.2.3.8.1.02.01.98.02</t>
  </si>
  <si>
    <t>Brazabrantes</t>
  </si>
  <si>
    <t>TERMINAIS RODOVIÁRIOS E HIDROVIÁRIOS - SCP - USO ESPECIAL</t>
  </si>
  <si>
    <t>1.2.3.2.1.01.98.03.00</t>
  </si>
  <si>
    <t>1.2.3.8.1.02.01.98.03</t>
  </si>
  <si>
    <t>Britânia</t>
  </si>
  <si>
    <t>OUTRAS EDIFICAÇÕES - USO ESPECIAL</t>
  </si>
  <si>
    <t>1.2.3.2.1.01.98.09.00</t>
  </si>
  <si>
    <t>1.2.3.8.1.02.01.98.09</t>
  </si>
  <si>
    <t>Buriti Alegre</t>
  </si>
  <si>
    <t>1.2.3.8.1.02.01.98.10</t>
  </si>
  <si>
    <t>Buriti de Goiás</t>
  </si>
  <si>
    <t>1.2.3.2.1.04.01.01.00</t>
  </si>
  <si>
    <t>1.2.3.8.1.02.04.01.01</t>
  </si>
  <si>
    <t>Buritinópolis</t>
  </si>
  <si>
    <t>APARTAMENTOS - DOMINICAIS</t>
  </si>
  <si>
    <t>1.2.3.2.1.04.02.01.00</t>
  </si>
  <si>
    <t>1.2.3.8.1.02.04.02.01</t>
  </si>
  <si>
    <t>Cabeceiras</t>
  </si>
  <si>
    <t>CASAS - DOMINICAIS</t>
  </si>
  <si>
    <t>1.2.3.2.1.04.04.01.00</t>
  </si>
  <si>
    <t>1.2.3.8.1.02.04.04.01</t>
  </si>
  <si>
    <t>Cachoeira Alta</t>
  </si>
  <si>
    <t>GARAGENS E ESTACIONAMENTOS - DOMINICAIS</t>
  </si>
  <si>
    <t>1.2.3.2.1.04.07.01.00</t>
  </si>
  <si>
    <t>1.2.3.8.1.02.04.07.01</t>
  </si>
  <si>
    <t>Cachoeira de Goiás</t>
  </si>
  <si>
    <t>FAZENDAS - DOMINICAIS</t>
  </si>
  <si>
    <t>1.2.3.2.1.04.08.01.00</t>
  </si>
  <si>
    <t>1.2.3.8.1.02.04.08.01</t>
  </si>
  <si>
    <t>Cachoeira Dourada</t>
  </si>
  <si>
    <t>GALPÕES - DOMINICAIS</t>
  </si>
  <si>
    <t>1.2.3.2.1.04.09.01.00</t>
  </si>
  <si>
    <t>1.2.3.8.1.02.04.09.01</t>
  </si>
  <si>
    <t>Caçu</t>
  </si>
  <si>
    <t>SALAS - DOMINICAIS</t>
  </si>
  <si>
    <t>1.2.3.2.1.04.12.01.00</t>
  </si>
  <si>
    <t>1.2.3.8.1.02.04.12.01</t>
  </si>
  <si>
    <t>Caiapônia</t>
  </si>
  <si>
    <t>1.2.3.2.1.04.13.01.00</t>
  </si>
  <si>
    <t>1.2.3.8.1.02.04.13.01</t>
  </si>
  <si>
    <t>LOTES - DOMINICAIS</t>
  </si>
  <si>
    <t>1.2.3.2.1.04.14.01.00</t>
  </si>
  <si>
    <t>1.2.3.8.1.02.04.14.01</t>
  </si>
  <si>
    <t>Caldazinha</t>
  </si>
  <si>
    <t>GLEBAS URBANAS - DOMINICAIS</t>
  </si>
  <si>
    <t>1.2.3.2.1.04.16.01.00</t>
  </si>
  <si>
    <t>1.2.3.8.1.02.04.16.01</t>
  </si>
  <si>
    <t>Campestre de Goiás</t>
  </si>
  <si>
    <t>GLEBAS RURAIS - DOMINICAIS</t>
  </si>
  <si>
    <t>1.2.3.2.1.04.18.01.00</t>
  </si>
  <si>
    <t>1.2.3.8.1.02.04.18.01</t>
  </si>
  <si>
    <t>Campinaçu</t>
  </si>
  <si>
    <t>RUAS - USO COMUM DO POVO</t>
  </si>
  <si>
    <t>1.2.3.2.1.05.01.01.00</t>
  </si>
  <si>
    <t>1.2.3.8.1.02.05.03.01</t>
  </si>
  <si>
    <t>Campinorte</t>
  </si>
  <si>
    <t>PRAÇAS - USO COMUM DO POVO</t>
  </si>
  <si>
    <t>1.2.3.2.1.05.02.01.00</t>
  </si>
  <si>
    <t>1.2.3.8.1.02.05.04.01</t>
  </si>
  <si>
    <t>Campo Alegre de Goiás</t>
  </si>
  <si>
    <t>ESTRADAS - USO COMUM DO POVO</t>
  </si>
  <si>
    <t>1.2.3.2.1.05.03.01.00</t>
  </si>
  <si>
    <t>Campo Limpo de Goiás</t>
  </si>
  <si>
    <t>PONTES - USO COMUM DO POVO</t>
  </si>
  <si>
    <t>1.2.3.2.1.05.04.01.00</t>
  </si>
  <si>
    <t>Campos Belos</t>
  </si>
  <si>
    <t>VIADUTOS - USO COMUM DO POVO</t>
  </si>
  <si>
    <t>1.2.3.2.1.05.05.01.00</t>
  </si>
  <si>
    <t>1.2.3.8.1.02.05.05.01</t>
  </si>
  <si>
    <t>Campos Verdes</t>
  </si>
  <si>
    <t>SISTEMAS DE ESGOTO E/OU DE ABASTECIMENTO DE ÁGUA - USO COMUM DO POVO</t>
  </si>
  <si>
    <t>1.2.3.2.1.05.06.01.00</t>
  </si>
  <si>
    <t>SISTEMAS DE ABASTECIMETNO DE ENERGIA - USO COUMUM DO POVO</t>
  </si>
  <si>
    <t>1.2.3.2.1.05.07.01.00</t>
  </si>
  <si>
    <t>Castelândia</t>
  </si>
  <si>
    <t>REDES DE TELECOMUNICAÇÕES - USO COMUM DO POVO</t>
  </si>
  <si>
    <t>1.2.3.2.1.05.08.01.00</t>
  </si>
  <si>
    <t>Catalão</t>
  </si>
  <si>
    <t>MONUMENTOS  E PRÉDIOS HISTÓRICOS - USO COMUM DO POVO</t>
  </si>
  <si>
    <t>1.2.3.2.1.05.09.01.00</t>
  </si>
  <si>
    <t>1.2.3.8.1.02.05.09.01</t>
  </si>
  <si>
    <t>Caturaí</t>
  </si>
  <si>
    <t>OUTROS BENS DE USO COMUM DO POVO</t>
  </si>
  <si>
    <t>1.2.3.2.1.05.99.00.00</t>
  </si>
  <si>
    <t>Cavalcante</t>
  </si>
  <si>
    <t xml:space="preserve">BENS IMÓVEIS NÃO LOCALIZADOS </t>
  </si>
  <si>
    <t>1.2.3.2.1.99.05.01.00</t>
  </si>
  <si>
    <t xml:space="preserve">BENS IMÓVEIS PARA ALIENAÇÃO </t>
  </si>
  <si>
    <t>1.2.3.2.1.99.06.01.00</t>
  </si>
  <si>
    <t>Cezarina</t>
  </si>
  <si>
    <t xml:space="preserve">BENS IMÓVEIS COM OCUPAÇÃO IRREGULAR </t>
  </si>
  <si>
    <t>1.2.3.2.1.99.99.03.00</t>
  </si>
  <si>
    <t>Chapadão do Céu</t>
  </si>
  <si>
    <t>BENS IMÓVEIS PARA DOAÇÃO</t>
  </si>
  <si>
    <t>1.2.3.2.1.99.99.04.00</t>
  </si>
  <si>
    <t>1.2.3.8.1.02.06.01.01</t>
  </si>
  <si>
    <t>1.2.3.8.1.02.06.01.02</t>
  </si>
  <si>
    <t>Cocalzinho de Goiás</t>
  </si>
  <si>
    <t>Colinas do Sul</t>
  </si>
  <si>
    <t>Córrego do Ouro</t>
  </si>
  <si>
    <t>Corumbá de Goiás</t>
  </si>
  <si>
    <t>Corumbaíba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</si>
  <si>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</si>
  <si>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</si>
  <si>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</si>
  <si>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</si>
  <si>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</si>
  <si>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</si>
  <si>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</si>
  <si>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</si>
  <si>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</si>
  <si>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</si>
  <si>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</si>
  <si>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Estrela do Norte</t>
  </si>
  <si>
    <t>Faina</t>
  </si>
  <si>
    <t>Flores de Goiás</t>
  </si>
  <si>
    <t>Gameleira de Goiás</t>
  </si>
  <si>
    <t>Goianápolis</t>
  </si>
  <si>
    <t>Goiandira</t>
  </si>
  <si>
    <t>Goianésia</t>
  </si>
  <si>
    <t>Goianira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</si>
  <si>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</si>
  <si>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</si>
  <si>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</si>
  <si>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</si>
  <si>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</si>
  <si>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</si>
  <si>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</si>
  <si>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Hidrolândia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</si>
  <si>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</si>
  <si>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</si>
  <si>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</si>
  <si>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</si>
  <si>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</si>
  <si>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</si>
  <si>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</si>
  <si>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</si>
  <si>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</si>
  <si>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</si>
  <si>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</si>
  <si>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</si>
  <si>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</si>
  <si>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</si>
  <si>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</si>
  <si>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</si>
  <si>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</si>
  <si>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</si>
  <si>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Ivolândia</t>
  </si>
  <si>
    <t>Jandaia</t>
  </si>
  <si>
    <t>Jataí</t>
  </si>
  <si>
    <t>Jesúpolis</t>
  </si>
  <si>
    <t>Joviânia</t>
  </si>
  <si>
    <t>Jussara</t>
  </si>
  <si>
    <t>Lagoa Santa</t>
  </si>
  <si>
    <t>Leopoldo de Bulhões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</si>
  <si>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</si>
  <si>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</si>
  <si>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</si>
  <si>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</si>
  <si>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</si>
  <si>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</si>
  <si>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</si>
  <si>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</si>
  <si>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</si>
  <si>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</si>
  <si>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</si>
  <si>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</t>
  </si>
  <si>
    <t>Montividiu do Norte</t>
  </si>
  <si>
    <t>Morrinhos</t>
  </si>
  <si>
    <t>Morro Agudo de Goiás</t>
  </si>
  <si>
    <t>Mossâmedes</t>
  </si>
  <si>
    <t>Mozarlândia</t>
  </si>
  <si>
    <t>Mundo Novo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</si>
  <si>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</si>
  <si>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</si>
  <si>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</si>
  <si>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</si>
  <si>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</si>
  <si>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</si>
  <si>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</si>
  <si>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</si>
  <si>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</si>
  <si>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</si>
  <si>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</si>
  <si>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</si>
  <si>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</si>
  <si>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</si>
  <si>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</si>
  <si>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</si>
  <si>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</si>
  <si>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</si>
  <si>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</si>
  <si>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</si>
  <si>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</si>
  <si>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</si>
  <si>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</si>
  <si>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</si>
  <si>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</si>
  <si>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</si>
  <si>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</si>
  <si>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</si>
  <si>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Piranhas</t>
  </si>
  <si>
    <t>Pires do Rio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</si>
  <si>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</si>
  <si>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</si>
  <si>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</si>
  <si>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</si>
  <si>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</si>
  <si>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</si>
  <si>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</si>
  <si>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</si>
  <si>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</si>
  <si>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de Janeiro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</si>
  <si>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</si>
  <si>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</si>
  <si>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</si>
  <si>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</si>
  <si>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</si>
  <si>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</si>
  <si>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</si>
  <si>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</si>
  <si>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</si>
  <si>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</si>
  <si>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</si>
  <si>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</si>
  <si>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</si>
  <si>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</si>
  <si>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</si>
  <si>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</si>
  <si>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São Domingos</t>
  </si>
  <si>
    <t>São Francisco de Goiás</t>
  </si>
  <si>
    <t>São João d'Aliança</t>
  </si>
  <si>
    <t>São João da Paraúna</t>
  </si>
  <si>
    <t>São Luiz do Norte</t>
  </si>
  <si>
    <t>São Miguel do Araguaia</t>
  </si>
  <si>
    <t>São Miguel do Passa Quatro</t>
  </si>
  <si>
    <t>São Patrício</t>
  </si>
  <si>
    <t>São Simão</t>
  </si>
  <si>
    <t>Serranópolis</t>
  </si>
  <si>
    <t>Silvânia</t>
  </si>
  <si>
    <t>Simolândia</t>
  </si>
  <si>
    <t>Sitio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</si>
  <si>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</si>
  <si>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</si>
  <si>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</si>
  <si>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</si>
  <si>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</si>
  <si>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</si>
  <si>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</si>
  <si>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</si>
  <si>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</si>
  <si>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</si>
  <si>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</si>
  <si>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Varjão</t>
  </si>
  <si>
    <t>Vianópolis</t>
  </si>
  <si>
    <t>Vicentinópolis</t>
  </si>
  <si>
    <t>Vila Boa</t>
  </si>
  <si>
    <t>Vila Propício</t>
  </si>
  <si>
    <t>Link para documentos</t>
  </si>
  <si>
    <t>1.0016.00098</t>
  </si>
  <si>
    <t>2ºCRI</t>
  </si>
  <si>
    <t>11/04/2023</t>
  </si>
  <si>
    <t>3ª Delegacia de Polícia Distrital de Anápolis</t>
  </si>
  <si>
    <t xml:space="preserve">
Rua Cel. Antônio Crispim, Qd. 07, Lt.07, nº 120, Bairro Jundiaí, Anápolis-GO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</si>
</sst>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&quot;/&quot;mm&quot;/&quot;yyyy"/>
    <numFmt numFmtId="165" formatCode="[$R$ -416]#,##0.00"/>
    <numFmt numFmtId="166" formatCode="_-&quot;R$&quot;\ * #,##0.00_-;\-&quot;R$&quot;\ * #,##0.00_-;_-&quot;R$&quot;\ * &quot;-&quot;??_-;_-@"/>
    <numFmt numFmtId="167" formatCode="d/m/yyyy"/>
    <numFmt numFmtId="168" formatCode="#,##0.00;[Red]#,##0.00"/>
  </numFmts>
  <fonts count="17">
    <font>
      <sz val="10"/>
      <color rgb="FF000000"/>
      <name val="Arial"/>
      <scheme val="minor"/>
    </font>
    <font>
      <b/>
      <sz val="11"/>
      <color rgb="FFFFFFFF"/>
      <name val="Calibri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theme="1"/>
      <name val="Arial"/>
    </font>
    <font>
      <u/>
      <sz val="10"/>
      <color rgb="FF1155CC"/>
      <name val="Arial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rgb="FF000000"/>
      <name val="Docs-Calibri"/>
    </font>
    <font>
      <b/>
      <sz val="11"/>
      <color theme="0"/>
      <name val="Calibri"/>
    </font>
    <font>
      <u/>
      <sz val="11"/>
      <color rgb="FF008000"/>
      <name val="Inconsolata"/>
    </font>
    <font>
      <b/>
      <sz val="11"/>
      <color theme="1"/>
      <name val="Calibri"/>
    </font>
    <font>
      <sz val="11"/>
      <color rgb="FF000000"/>
      <name val="Inconsolata"/>
    </font>
    <font>
      <u/>
      <sz val="10"/>
      <color theme="10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0563C1"/>
        <bgColor rgb="FF0563C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149">
    <xf numFmtId="0" fontId="0" fillId="0" borderId="0" xfId="0" applyFont="1" applyAlignment="1"/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wrapText="1"/>
    </xf>
    <xf numFmtId="4" fontId="12" fillId="5" borderId="1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13" fillId="4" borderId="1" xfId="0" applyFont="1" applyFill="1" applyBorder="1" applyAlignment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2" fillId="0" borderId="1" xfId="0" applyNumberFormat="1" applyFont="1" applyBorder="1"/>
    <xf numFmtId="0" fontId="2" fillId="0" borderId="0" xfId="0" applyFont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4" fillId="0" borderId="1" xfId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/>
    <xf numFmtId="0" fontId="16" fillId="0" borderId="3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168" fontId="16" fillId="0" borderId="3" xfId="2" applyNumberFormat="1" applyFont="1" applyFill="1" applyBorder="1" applyAlignment="1">
      <alignment horizontal="center" vertical="center" wrapText="1"/>
    </xf>
    <xf numFmtId="168" fontId="8" fillId="0" borderId="4" xfId="2" applyNumberFormat="1" applyFont="1" applyFill="1" applyBorder="1" applyAlignment="1">
      <alignment horizontal="center" vertical="center" wrapText="1"/>
    </xf>
    <xf numFmtId="168" fontId="2" fillId="0" borderId="1" xfId="2" applyNumberFormat="1" applyFont="1" applyFill="1" applyBorder="1" applyAlignment="1">
      <alignment horizontal="center" vertical="center" wrapText="1"/>
    </xf>
    <xf numFmtId="168" fontId="4" fillId="0" borderId="1" xfId="2" applyNumberFormat="1" applyFont="1" applyFill="1" applyBorder="1" applyAlignment="1">
      <alignment horizontal="center" vertical="center" wrapText="1"/>
    </xf>
    <xf numFmtId="168" fontId="2" fillId="0" borderId="2" xfId="2" applyNumberFormat="1" applyFont="1" applyFill="1" applyBorder="1" applyAlignment="1">
      <alignment horizontal="center" vertical="center" wrapText="1"/>
    </xf>
    <xf numFmtId="168" fontId="0" fillId="0" borderId="0" xfId="2" applyNumberFormat="1" applyFont="1" applyFill="1" applyAlignment="1"/>
    <xf numFmtId="4" fontId="14" fillId="0" borderId="4" xfId="1" applyNumberForma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vertical="center"/>
    </xf>
    <xf numFmtId="44" fontId="4" fillId="0" borderId="5" xfId="0" applyNumberFormat="1" applyFont="1" applyFill="1" applyBorder="1" applyAlignment="1">
      <alignment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4" fillId="0" borderId="2" xfId="0" applyNumberFormat="1" applyFont="1" applyFill="1" applyBorder="1" applyAlignment="1">
      <alignment vertical="center"/>
    </xf>
    <xf numFmtId="44" fontId="4" fillId="0" borderId="1" xfId="0" applyNumberFormat="1" applyFont="1" applyFill="1" applyBorder="1" applyAlignment="1">
      <alignment vertical="center"/>
    </xf>
    <xf numFmtId="44" fontId="4" fillId="0" borderId="1" xfId="0" applyNumberFormat="1" applyFont="1" applyFill="1" applyBorder="1" applyAlignment="1">
      <alignment horizontal="center" vertical="center"/>
    </xf>
    <xf numFmtId="44" fontId="2" fillId="0" borderId="2" xfId="0" applyNumberFormat="1" applyFont="1" applyFill="1" applyBorder="1" applyAlignment="1">
      <alignment horizontal="center" vertical="center"/>
    </xf>
    <xf numFmtId="44" fontId="0" fillId="0" borderId="0" xfId="0" applyNumberFormat="1" applyFont="1" applyFill="1" applyAlignment="1"/>
    <xf numFmtId="44" fontId="4" fillId="0" borderId="4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44" fontId="2" fillId="0" borderId="2" xfId="0" applyNumberFormat="1" applyFont="1" applyFill="1" applyBorder="1" applyAlignment="1">
      <alignment horizontal="center" vertical="center" wrapText="1"/>
    </xf>
    <xf numFmtId="44" fontId="8" fillId="0" borderId="4" xfId="0" applyNumberFormat="1" applyFont="1" applyFill="1" applyBorder="1" applyAlignment="1">
      <alignment horizontal="center" vertical="center" wrapText="1"/>
    </xf>
    <xf numFmtId="44" fontId="4" fillId="0" borderId="5" xfId="0" applyNumberFormat="1" applyFont="1" applyFill="1" applyBorder="1" applyAlignment="1">
      <alignment horizontal="center" vertical="center"/>
    </xf>
    <xf numFmtId="44" fontId="4" fillId="0" borderId="4" xfId="0" applyNumberFormat="1" applyFont="1" applyFill="1" applyBorder="1" applyAlignment="1">
      <alignment horizontal="center" vertical="center"/>
    </xf>
    <xf numFmtId="44" fontId="4" fillId="0" borderId="2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4" fillId="0" borderId="8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43" fontId="2" fillId="0" borderId="1" xfId="2" applyFont="1" applyFill="1" applyBorder="1" applyAlignment="1">
      <alignment horizontal="center" vertical="center" wrapText="1"/>
    </xf>
    <xf numFmtId="43" fontId="16" fillId="0" borderId="3" xfId="2" applyFont="1" applyFill="1" applyBorder="1" applyAlignment="1">
      <alignment horizontal="center" vertical="center" wrapText="1"/>
    </xf>
    <xf numFmtId="43" fontId="4" fillId="0" borderId="4" xfId="2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43" fontId="0" fillId="0" borderId="0" xfId="2" applyFont="1" applyFill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/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ZvHQ0j3pCzcVDOzjO74TFgmwb2jstBJw?usp=sharing" TargetMode="External"/><Relationship Id="rId21" Type="http://schemas.openxmlformats.org/officeDocument/2006/relationships/hyperlink" Target="https://drive.google.com/drive/folders/1O0jRlcZFRySwdH0OEzCsUbxwfttiD4YS?usp=sharing" TargetMode="External"/><Relationship Id="rId42" Type="http://schemas.openxmlformats.org/officeDocument/2006/relationships/hyperlink" Target="https://drive.google.com/drive/folders/1zvLKL-TCqtEt8HLt_8Be8_6Xn42YmMD6?usp=sharing" TargetMode="External"/><Relationship Id="rId47" Type="http://schemas.openxmlformats.org/officeDocument/2006/relationships/hyperlink" Target="https://drive.google.com/drive/folders/1BPBZQ2htlFSpiriszO-WZtULli4IyjRf?usp=sharing" TargetMode="External"/><Relationship Id="rId63" Type="http://schemas.openxmlformats.org/officeDocument/2006/relationships/hyperlink" Target="https://drive.google.com/drive/folders/1glMQEV2YpuEn2a7nfgGesjxxf5E-IjqU?usp=sharing" TargetMode="External"/><Relationship Id="rId68" Type="http://schemas.openxmlformats.org/officeDocument/2006/relationships/hyperlink" Target="https://drive.google.com/drive/folders/1wdCbUnXkfJK_S2j66BO9O_n6rEGbFqXK?usp=sharing" TargetMode="External"/><Relationship Id="rId84" Type="http://schemas.openxmlformats.org/officeDocument/2006/relationships/hyperlink" Target="https://drive.google.com/drive/folders/1302OKhdEuMmO7d6lNSWVp8VUBvLBzzhW?usp=sharing" TargetMode="External"/><Relationship Id="rId89" Type="http://schemas.openxmlformats.org/officeDocument/2006/relationships/comments" Target="../comments1.xml"/><Relationship Id="rId16" Type="http://schemas.openxmlformats.org/officeDocument/2006/relationships/hyperlink" Target="https://drive.google.com/drive/folders/1O0jRlcZFRySwdH0OEzCsUbxwfttiD4YS?usp=sharing" TargetMode="External"/><Relationship Id="rId11" Type="http://schemas.openxmlformats.org/officeDocument/2006/relationships/hyperlink" Target="https://drive.google.com/drive/folders/1wMVMu1GLmqOhjoxZAtHWFguCP4DjyMQF?usp=sharing" TargetMode="External"/><Relationship Id="rId32" Type="http://schemas.openxmlformats.org/officeDocument/2006/relationships/hyperlink" Target="https://drive.google.com/drive/folders/19T2YyhOG-vdUuNK7UUK5Bm-SZgT44rHd?usp=sharing" TargetMode="External"/><Relationship Id="rId37" Type="http://schemas.openxmlformats.org/officeDocument/2006/relationships/hyperlink" Target="https://drive.google.com/drive/folders/1jAMcdbuD3sIY8NeZ0JluphRKagdzu5ee?usp=sharing" TargetMode="External"/><Relationship Id="rId53" Type="http://schemas.openxmlformats.org/officeDocument/2006/relationships/hyperlink" Target="https://drive.google.com/drive/folders/1opW-tq1zd3stXGL5IuznVOSdpCr37Rbp?usp=sharing" TargetMode="External"/><Relationship Id="rId58" Type="http://schemas.openxmlformats.org/officeDocument/2006/relationships/hyperlink" Target="https://drive.google.com/drive/u/1/folders/1dBawn0V32-v7XtPmrC_QkVxZ6AGcTqsX" TargetMode="External"/><Relationship Id="rId74" Type="http://schemas.openxmlformats.org/officeDocument/2006/relationships/hyperlink" Target="https://drive.google.com/drive/folders/146fhCSDgRw5i8woiQhiSF25xTgtVsOYP?usp=sharing" TargetMode="External"/><Relationship Id="rId79" Type="http://schemas.openxmlformats.org/officeDocument/2006/relationships/hyperlink" Target="https://drive.google.com/drive/folders/1zcbmDuXf2OJaiRzxkP_ER0EZxKtSM6rH?usp=sharing" TargetMode="External"/><Relationship Id="rId5" Type="http://schemas.openxmlformats.org/officeDocument/2006/relationships/hyperlink" Target="https://drive.google.com/drive/folders/17TYgtUuQrjADgTpFkASjO5zWbpOj5cqC?usp=sharing" TargetMode="External"/><Relationship Id="rId14" Type="http://schemas.openxmlformats.org/officeDocument/2006/relationships/hyperlink" Target="https://drive.google.com/drive/folders/1JDNxWCY5_iX5IqrDs1EUCOgD0Du20s6n?usp=sharing" TargetMode="External"/><Relationship Id="rId22" Type="http://schemas.openxmlformats.org/officeDocument/2006/relationships/hyperlink" Target="https://drive.google.com/drive/folders/1TEX08ShKgy9crxi3zaTyWyifZ5DEZ8_6?usp=sharing" TargetMode="External"/><Relationship Id="rId27" Type="http://schemas.openxmlformats.org/officeDocument/2006/relationships/hyperlink" Target="https://drive.google.com/drive/folders/1uvEU0_oGtBKzfYth1XrX1TV0cmDDyOVk?usp=sharing" TargetMode="External"/><Relationship Id="rId30" Type="http://schemas.openxmlformats.org/officeDocument/2006/relationships/hyperlink" Target="https://drive.google.com/drive/folders/1SVPcsmvzFImrtUsWL_A3LtA1hpD2rtFb?usp=sharing" TargetMode="External"/><Relationship Id="rId35" Type="http://schemas.openxmlformats.org/officeDocument/2006/relationships/hyperlink" Target="https://drive.google.com/drive/folders/1BaQYCdTLEhYLnSL0W95gGsVcFbB4OnlX?usp=sharing" TargetMode="External"/><Relationship Id="rId43" Type="http://schemas.openxmlformats.org/officeDocument/2006/relationships/hyperlink" Target="https://drive.google.com/drive/folders/17Ws2F6w2xJ0TRqSS6YHaZw8wMTdtJE9R?usp=sharing" TargetMode="External"/><Relationship Id="rId48" Type="http://schemas.openxmlformats.org/officeDocument/2006/relationships/hyperlink" Target="https://drive.google.com/drive/folders/1BPBZQ2htlFSpiriszO-WZtULli4IyjRf?usp=sharing" TargetMode="External"/><Relationship Id="rId56" Type="http://schemas.openxmlformats.org/officeDocument/2006/relationships/hyperlink" Target="https://drive.google.com/drive/folders/1cD2YzG0GKWnVuVoXRw9K-K_TiMNcdJ8V?usp=sharing" TargetMode="External"/><Relationship Id="rId64" Type="http://schemas.openxmlformats.org/officeDocument/2006/relationships/hyperlink" Target="https://drive.google.com/drive/folders/1L8-cCc-__b5YXKGEhh1n_smMfjjO3A-m?usp=sharing" TargetMode="External"/><Relationship Id="rId69" Type="http://schemas.openxmlformats.org/officeDocument/2006/relationships/hyperlink" Target="https://drive.google.com/drive/folders/1tjAIe3YLTBR91mWLfBCxNni5cFX0EHH4?usp=sharing" TargetMode="External"/><Relationship Id="rId77" Type="http://schemas.openxmlformats.org/officeDocument/2006/relationships/hyperlink" Target="https://drive.google.com/drive/u/1/folders/1NGRfO9AriaKLDfk9eN6vm_zV2cSpuwo3" TargetMode="External"/><Relationship Id="rId8" Type="http://schemas.openxmlformats.org/officeDocument/2006/relationships/hyperlink" Target="https://drive.google.com/drive/folders/18xFzbQm6A5fwruOGyRpZjV39DXZGHnl0?usp=sharing" TargetMode="External"/><Relationship Id="rId51" Type="http://schemas.openxmlformats.org/officeDocument/2006/relationships/hyperlink" Target="https://drive.google.com/drive/folders/1N2qb5Luf4kUGQBkK1Xuxa4NbwQT8p1jN?usp=sharing" TargetMode="External"/><Relationship Id="rId72" Type="http://schemas.openxmlformats.org/officeDocument/2006/relationships/hyperlink" Target="https://drive.google.com/drive/u/1/folders/10Qa6ehWwaTPGKtw4YPvPj40zbRdejRLa" TargetMode="External"/><Relationship Id="rId80" Type="http://schemas.openxmlformats.org/officeDocument/2006/relationships/hyperlink" Target="https://drive.google.com/drive/folders/1sMaWOZvdOGLc5RVjG9rVfA81eWufv50i?usp=sharing" TargetMode="External"/><Relationship Id="rId85" Type="http://schemas.openxmlformats.org/officeDocument/2006/relationships/hyperlink" Target="https://drive.google.com/drive/folders/1ER4OFNcs4PuT8LSB96D3nSAm7F0GRQlN?usp=sharing" TargetMode="External"/><Relationship Id="rId3" Type="http://schemas.openxmlformats.org/officeDocument/2006/relationships/hyperlink" Target="https://drive.google.com/drive/folders/1pxSQWcKAEYgC16qtXybwBACOuV-KieqB?usp=sharing" TargetMode="External"/><Relationship Id="rId12" Type="http://schemas.openxmlformats.org/officeDocument/2006/relationships/hyperlink" Target="https://drive.google.com/drive/folders/1dNc-wgk_Sxm6TCe7HZTbDy5Vanh275PP?usp=sharing" TargetMode="External"/><Relationship Id="rId17" Type="http://schemas.openxmlformats.org/officeDocument/2006/relationships/hyperlink" Target="https://drive.google.com/drive/folders/1O0jRlcZFRySwdH0OEzCsUbxwfttiD4YS?usp=sharing" TargetMode="External"/><Relationship Id="rId25" Type="http://schemas.openxmlformats.org/officeDocument/2006/relationships/hyperlink" Target="https://drive.google.com/drive/folders/1ZHWFFz0EH2TPROhNe4RpPmi04j7zCyKh?usp=sharing" TargetMode="External"/><Relationship Id="rId33" Type="http://schemas.openxmlformats.org/officeDocument/2006/relationships/hyperlink" Target="https://drive.google.com/drive/folders/1u3pKg_wzbC5t-dNQRL_aUmx7rLAEZ8i3?usp=sharing" TargetMode="External"/><Relationship Id="rId38" Type="http://schemas.openxmlformats.org/officeDocument/2006/relationships/hyperlink" Target="https://drive.google.com/drive/folders/1NEMe2JYrqNkJIoAtIQ6eXb7XxlxAG2EI?usp=sharing" TargetMode="External"/><Relationship Id="rId46" Type="http://schemas.openxmlformats.org/officeDocument/2006/relationships/hyperlink" Target="https://drive.google.com/drive/folders/1xnQ1AnqhO_T_Tprl19EXUfhlum2YjEKH?usp=sharing" TargetMode="External"/><Relationship Id="rId59" Type="http://schemas.openxmlformats.org/officeDocument/2006/relationships/hyperlink" Target="https://drive.google.com/drive/u/1/folders/1dBawn0V32-v7XtPmrC_QkVxZ6AGcTqsX" TargetMode="External"/><Relationship Id="rId67" Type="http://schemas.openxmlformats.org/officeDocument/2006/relationships/hyperlink" Target="https://drive.google.com/drive/folders/1IbUKwZSsUKIe9ZMq_a0GFMFoj6xz5hBq?usp=sharing" TargetMode="External"/><Relationship Id="rId20" Type="http://schemas.openxmlformats.org/officeDocument/2006/relationships/hyperlink" Target="https://drive.google.com/drive/folders/1O0jRlcZFRySwdH0OEzCsUbxwfttiD4YS?usp=sharing" TargetMode="External"/><Relationship Id="rId41" Type="http://schemas.openxmlformats.org/officeDocument/2006/relationships/hyperlink" Target="https://drive.google.com/drive/folders/1M8nvlJ2kR8DT4W_Sht4KwcslCbfSILEG?usp=sharing" TargetMode="External"/><Relationship Id="rId54" Type="http://schemas.openxmlformats.org/officeDocument/2006/relationships/hyperlink" Target="https://drive.google.com/drive/folders/1JA31YjDkXuHMEzXAKreQRyq9rftXPZPd?usp=sharing" TargetMode="External"/><Relationship Id="rId62" Type="http://schemas.openxmlformats.org/officeDocument/2006/relationships/hyperlink" Target="https://drive.google.com/drive/folders/1BPwQ7Tyl1yJ3ImZpGaEQ8ejAD3eeVsVH?usp=sharing" TargetMode="External"/><Relationship Id="rId70" Type="http://schemas.openxmlformats.org/officeDocument/2006/relationships/hyperlink" Target="https://drive.google.com/drive/folders/1FGdRsbw1zC8t1zYIhiyht_P7NpmHUogy?usp=sharing" TargetMode="External"/><Relationship Id="rId75" Type="http://schemas.openxmlformats.org/officeDocument/2006/relationships/hyperlink" Target="https://drive.google.com/drive/u/1/folders/1NGRfO9AriaKLDfk9eN6vm_zV2cSpuwo3" TargetMode="External"/><Relationship Id="rId83" Type="http://schemas.openxmlformats.org/officeDocument/2006/relationships/hyperlink" Target="https://drive.google.com/drive/folders/1rMZ42vxqEVDP7iphOynXLmh5S2LKqGoO?usp=sharing" TargetMode="External"/><Relationship Id="rId88" Type="http://schemas.openxmlformats.org/officeDocument/2006/relationships/vmlDrawing" Target="../drawings/vmlDrawing1.vml"/><Relationship Id="rId1" Type="http://schemas.openxmlformats.org/officeDocument/2006/relationships/hyperlink" Target="https://drive.google.com/drive/folders/1omYGiiHkipuGM5i0VeP7bvjor_xGyqqF?usp=sharing" TargetMode="External"/><Relationship Id="rId6" Type="http://schemas.openxmlformats.org/officeDocument/2006/relationships/hyperlink" Target="https://drive.google.com/drive/folders/1uJfl6UtLaJlKg80vrNvKaSKQ1tulylXK?usp=sharing" TargetMode="External"/><Relationship Id="rId15" Type="http://schemas.openxmlformats.org/officeDocument/2006/relationships/hyperlink" Target="https://drive.google.com/drive/folders/1O0jRlcZFRySwdH0OEzCsUbxwfttiD4YS?usp=sharing" TargetMode="External"/><Relationship Id="rId23" Type="http://schemas.openxmlformats.org/officeDocument/2006/relationships/hyperlink" Target="https://drive.google.com/drive/folders/1xiJUSY3uAnUshQmb4aKxPy7e74ghkOlI?usp=sharing" TargetMode="External"/><Relationship Id="rId28" Type="http://schemas.openxmlformats.org/officeDocument/2006/relationships/hyperlink" Target="https://drive.google.com/drive/folders/1JToweyKytIyiu3M8xQ5-mMQ_FWI124yW?usp=sharing" TargetMode="External"/><Relationship Id="rId36" Type="http://schemas.openxmlformats.org/officeDocument/2006/relationships/hyperlink" Target="https://drive.google.com/drive/folders/1qHlKy8QDAvyye2UUzq86ZO4ddRT3zoHH?usp=sharing" TargetMode="External"/><Relationship Id="rId49" Type="http://schemas.openxmlformats.org/officeDocument/2006/relationships/hyperlink" Target="https://drive.google.com/drive/folders/1BPBZQ2htlFSpiriszO-WZtULli4IyjRf?usp=sharing" TargetMode="External"/><Relationship Id="rId57" Type="http://schemas.openxmlformats.org/officeDocument/2006/relationships/hyperlink" Target="https://drive.google.com/drive/folders/1aD3GW0zDBEi8YwSZpMkz7gqYNWhIDq-z?usp=sharing" TargetMode="External"/><Relationship Id="rId10" Type="http://schemas.openxmlformats.org/officeDocument/2006/relationships/hyperlink" Target="https://drive.google.com/drive/folders/1DROOnNir5ItHJBrpudfFpZBF48JTvoQ7?usp=sharing" TargetMode="External"/><Relationship Id="rId31" Type="http://schemas.openxmlformats.org/officeDocument/2006/relationships/hyperlink" Target="https://drive.google.com/drive/u/1/folders/1BtQGnw6r4c9ezbZ5EsfwDv_cz_h-Tjow" TargetMode="External"/><Relationship Id="rId44" Type="http://schemas.openxmlformats.org/officeDocument/2006/relationships/hyperlink" Target="https://drive.google.com/drive/folders/17Ws2F6w2xJ0TRqSS6YHaZw8wMTdtJE9R?usp=sharing" TargetMode="External"/><Relationship Id="rId52" Type="http://schemas.openxmlformats.org/officeDocument/2006/relationships/hyperlink" Target="https://drive.google.com/drive/folders/1N2qb5Luf4kUGQBkK1Xuxa4NbwQT8p1jN?usp=sharing" TargetMode="External"/><Relationship Id="rId60" Type="http://schemas.openxmlformats.org/officeDocument/2006/relationships/hyperlink" Target="https://drive.google.com/drive/folders/1Ajdo7I4aASZfVv2KSFI_xEJaS3OFEU1h?usp=sharing" TargetMode="External"/><Relationship Id="rId65" Type="http://schemas.openxmlformats.org/officeDocument/2006/relationships/hyperlink" Target="https://drive.google.com/drive/folders/1iiwbXgHHa9J-XYjQTzLzAiCLWlfieb75?usp=sharing" TargetMode="External"/><Relationship Id="rId73" Type="http://schemas.openxmlformats.org/officeDocument/2006/relationships/hyperlink" Target="https://drive.google.com/drive/folders/1FB3kZFOTWSMwYnACtc-X2X9lX0CZGnU8?usp=sharing" TargetMode="External"/><Relationship Id="rId78" Type="http://schemas.openxmlformats.org/officeDocument/2006/relationships/hyperlink" Target="https://drive.google.com/drive/u/1/folders/1NGRfO9AriaKLDfk9eN6vm_zV2cSpuwo3" TargetMode="External"/><Relationship Id="rId81" Type="http://schemas.openxmlformats.org/officeDocument/2006/relationships/hyperlink" Target="https://drive.google.com/drive/folders/17PmrWUYVJ8Yjbv3hSP-dCVpaGJMnZxZl?usp=sharing" TargetMode="External"/><Relationship Id="rId86" Type="http://schemas.openxmlformats.org/officeDocument/2006/relationships/hyperlink" Target="https://drive.google.com/drive/folders/1I94QoG57OuFQB4nP7aIwQlfhp-0fO8Pz?usp=sharing" TargetMode="External"/><Relationship Id="rId4" Type="http://schemas.openxmlformats.org/officeDocument/2006/relationships/hyperlink" Target="https://drive.google.com/drive/folders/1JDe_aU4LQCSSEDY8EobbkRp_87HxQoaC?usp=sharing" TargetMode="External"/><Relationship Id="rId9" Type="http://schemas.openxmlformats.org/officeDocument/2006/relationships/hyperlink" Target="https://drive.google.com/drive/folders/1clHb7eIkiSZxoDZSaWVmzyaTiZHX3gst?usp=sharing" TargetMode="External"/><Relationship Id="rId13" Type="http://schemas.openxmlformats.org/officeDocument/2006/relationships/hyperlink" Target="https://drive.google.com/drive/folders/1mC5pkfxl54VmILIEUDboqG-WPPKh7zfd?usp=sharing" TargetMode="External"/><Relationship Id="rId18" Type="http://schemas.openxmlformats.org/officeDocument/2006/relationships/hyperlink" Target="https://drive.google.com/drive/folders/1O0jRlcZFRySwdH0OEzCsUbxwfttiD4YS?usp=sharing" TargetMode="External"/><Relationship Id="rId39" Type="http://schemas.openxmlformats.org/officeDocument/2006/relationships/hyperlink" Target="https://drive.google.com/drive/folders/1LmnymSbRNMybYzGnvLDUpFJsXUqGB8Qx?usp=sharing" TargetMode="External"/><Relationship Id="rId34" Type="http://schemas.openxmlformats.org/officeDocument/2006/relationships/hyperlink" Target="https://drive.google.com/drive/folders/1rcGiUmIZhvqnbu9L2nNCrhYxNCxv9RnG?usp=sharing" TargetMode="External"/><Relationship Id="rId50" Type="http://schemas.openxmlformats.org/officeDocument/2006/relationships/hyperlink" Target="https://drive.google.com/drive/folders/1N2qb5Luf4kUGQBkK1Xuxa4NbwQT8p1jN?usp=sharing" TargetMode="External"/><Relationship Id="rId55" Type="http://schemas.openxmlformats.org/officeDocument/2006/relationships/hyperlink" Target="https://drive.google.com/drive/folders/1gIz1VRN0Xgy6rRB5jJSUkkXDv2OXwaST?usp=sharing" TargetMode="External"/><Relationship Id="rId76" Type="http://schemas.openxmlformats.org/officeDocument/2006/relationships/hyperlink" Target="https://drive.google.com/drive/u/1/folders/1NGRfO9AriaKLDfk9eN6vm_zV2cSpuwo3" TargetMode="External"/><Relationship Id="rId7" Type="http://schemas.openxmlformats.org/officeDocument/2006/relationships/hyperlink" Target="https://drive.google.com/drive/folders/1UZ0J19ADX5ET__NhelRqRsHZy5VIKunk?usp=sharing" TargetMode="External"/><Relationship Id="rId71" Type="http://schemas.openxmlformats.org/officeDocument/2006/relationships/hyperlink" Target="https://drive.google.com/drive/folders/1Yi9BFdhNHE2caiXKRy6fhAxib6XxQhZe?usp=sharing" TargetMode="External"/><Relationship Id="rId2" Type="http://schemas.openxmlformats.org/officeDocument/2006/relationships/hyperlink" Target="https://drive.google.com/drive/folders/1goCJOdDi4YEnWYzePUgvwXbCb8WIR6uz?usp=sharing" TargetMode="External"/><Relationship Id="rId29" Type="http://schemas.openxmlformats.org/officeDocument/2006/relationships/hyperlink" Target="https://drive.google.com/drive/folders/1aDbzWU60rtNGkEDi3QBxqASUQMPRGLZq?usp=sharing" TargetMode="External"/><Relationship Id="rId24" Type="http://schemas.openxmlformats.org/officeDocument/2006/relationships/hyperlink" Target="https://drive.google.com/drive/folders/1Mre2UbIXB4HvDimFeijlllccqL1B5Iyn?usp=sharing" TargetMode="External"/><Relationship Id="rId40" Type="http://schemas.openxmlformats.org/officeDocument/2006/relationships/hyperlink" Target="https://drive.google.com/drive/folders/1LmnymSbRNMybYzGnvLDUpFJsXUqGB8Qx?usp=sharing" TargetMode="External"/><Relationship Id="rId45" Type="http://schemas.openxmlformats.org/officeDocument/2006/relationships/hyperlink" Target="https://drive.google.com/drive/folders/17Ws2F6w2xJ0TRqSS6YHaZw8wMTdtJE9R?usp=sharing" TargetMode="External"/><Relationship Id="rId66" Type="http://schemas.openxmlformats.org/officeDocument/2006/relationships/hyperlink" Target="https://drive.google.com/drive/folders/1qIk1UNudedJ0UQM_M1cRbAfSeQiBFcBq?usp=sharing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s://drive.google.com/drive/folders/1d-4dHekEaaZDQzQNYDeySymV6-TO03AU?usp=sharing" TargetMode="External"/><Relationship Id="rId82" Type="http://schemas.openxmlformats.org/officeDocument/2006/relationships/hyperlink" Target="https://drive.google.com/drive/folders/1rMZ42vxqEVDP7iphOynXLmh5S2LKqGoO?usp=sharing" TargetMode="External"/><Relationship Id="rId19" Type="http://schemas.openxmlformats.org/officeDocument/2006/relationships/hyperlink" Target="https://drive.google.com/drive/folders/1O0jRlcZFRySwdH0OEzCsUbxwfttiD4YS?usp=sharin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zwtmvbEVCGELYcqtI3O8G3JVCSb0rXTuxCizsqFeKmM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O87"/>
  <sheetViews>
    <sheetView tabSelected="1" topLeftCell="AH1" workbookViewId="0">
      <pane ySplit="1" topLeftCell="A2" activePane="bottomLeft" state="frozen"/>
      <selection pane="bottomLeft" activeCell="AP1" sqref="AP1:TK1048576"/>
    </sheetView>
  </sheetViews>
  <sheetFormatPr defaultColWidth="12.5703125" defaultRowHeight="12.75"/>
  <cols>
    <col min="1" max="1" width="19.85546875" style="68" customWidth="1"/>
    <col min="2" max="2" width="16.85546875" style="68" customWidth="1"/>
    <col min="3" max="3" width="12.5703125" style="68"/>
    <col min="4" max="4" width="14" style="68" customWidth="1"/>
    <col min="5" max="5" width="15.28515625" style="68" customWidth="1"/>
    <col min="6" max="6" width="12.5703125" style="116"/>
    <col min="7" max="7" width="15" style="68" customWidth="1"/>
    <col min="8" max="8" width="15.85546875" style="125" bestFit="1" customWidth="1"/>
    <col min="9" max="9" width="24.5703125" style="68" customWidth="1"/>
    <col min="10" max="10" width="23.28515625" style="68" customWidth="1"/>
    <col min="11" max="11" width="15.28515625" style="68" customWidth="1"/>
    <col min="12" max="12" width="17.7109375" style="68" customWidth="1"/>
    <col min="13" max="13" width="25.5703125" style="68" customWidth="1"/>
    <col min="14" max="14" width="21.140625" style="108" customWidth="1"/>
    <col min="15" max="15" width="23.85546875" style="68" customWidth="1"/>
    <col min="16" max="16" width="24.85546875" style="68" customWidth="1"/>
    <col min="17" max="17" width="26" style="68" customWidth="1"/>
    <col min="18" max="19" width="12.5703125" style="68"/>
    <col min="20" max="20" width="15.7109375" style="68" customWidth="1"/>
    <col min="21" max="21" width="19.42578125" style="68" customWidth="1"/>
    <col min="22" max="22" width="21.42578125" style="68" customWidth="1"/>
    <col min="23" max="23" width="15.5703125" style="146" customWidth="1"/>
    <col min="24" max="24" width="22.42578125" style="68" customWidth="1"/>
    <col min="25" max="25" width="14.5703125" style="68" customWidth="1"/>
    <col min="26" max="26" width="17.5703125" style="68" customWidth="1"/>
    <col min="27" max="27" width="18" style="125" customWidth="1"/>
    <col min="28" max="28" width="19.5703125" style="68" customWidth="1"/>
    <col min="29" max="29" width="20.42578125" style="68" customWidth="1"/>
    <col min="30" max="30" width="13.7109375" style="68" customWidth="1"/>
    <col min="31" max="31" width="13.42578125" style="68" customWidth="1"/>
    <col min="32" max="32" width="16.85546875" style="125" bestFit="1" customWidth="1"/>
    <col min="33" max="33" width="15.85546875" style="125" bestFit="1" customWidth="1"/>
    <col min="34" max="34" width="14.28515625" style="125" customWidth="1"/>
    <col min="35" max="35" width="16.85546875" style="125" bestFit="1" customWidth="1"/>
    <col min="36" max="36" width="14.28515625" style="125" customWidth="1"/>
    <col min="37" max="37" width="15.5703125" style="68" customWidth="1"/>
    <col min="38" max="38" width="17.5703125" style="125" customWidth="1"/>
    <col min="39" max="39" width="15.5703125" style="125" customWidth="1"/>
    <col min="40" max="40" width="18.28515625" style="68" customWidth="1"/>
    <col min="41" max="41" width="16.85546875" style="125" bestFit="1" customWidth="1"/>
    <col min="42" max="16384" width="12.5703125" style="140"/>
  </cols>
  <sheetData>
    <row r="1" spans="1:41" s="139" customFormat="1" ht="51">
      <c r="A1" s="109" t="s">
        <v>0</v>
      </c>
      <c r="B1" s="109" t="s">
        <v>1</v>
      </c>
      <c r="C1" s="109" t="s">
        <v>2</v>
      </c>
      <c r="D1" s="109" t="s">
        <v>3</v>
      </c>
      <c r="E1" s="109" t="s">
        <v>4</v>
      </c>
      <c r="F1" s="111" t="s">
        <v>5</v>
      </c>
      <c r="G1" s="109" t="s">
        <v>6</v>
      </c>
      <c r="H1" s="109" t="s">
        <v>7</v>
      </c>
      <c r="I1" s="109" t="s">
        <v>8</v>
      </c>
      <c r="J1" s="109" t="s">
        <v>9</v>
      </c>
      <c r="K1" s="109" t="s">
        <v>10</v>
      </c>
      <c r="L1" s="109" t="s">
        <v>11</v>
      </c>
      <c r="M1" s="109" t="s">
        <v>12</v>
      </c>
      <c r="N1" s="110" t="s">
        <v>13</v>
      </c>
      <c r="O1" s="109" t="s">
        <v>14</v>
      </c>
      <c r="P1" s="109" t="s">
        <v>15</v>
      </c>
      <c r="Q1" s="109" t="s">
        <v>16</v>
      </c>
      <c r="R1" s="109" t="s">
        <v>17</v>
      </c>
      <c r="S1" s="109" t="s">
        <v>18</v>
      </c>
      <c r="T1" s="109" t="s">
        <v>19</v>
      </c>
      <c r="U1" s="109" t="s">
        <v>20</v>
      </c>
      <c r="V1" s="109" t="s">
        <v>21</v>
      </c>
      <c r="W1" s="142" t="s">
        <v>22</v>
      </c>
      <c r="X1" s="109" t="s">
        <v>23</v>
      </c>
      <c r="Y1" s="109" t="s">
        <v>24</v>
      </c>
      <c r="Z1" s="109" t="s">
        <v>25</v>
      </c>
      <c r="AA1" s="109" t="s">
        <v>26</v>
      </c>
      <c r="AB1" s="109" t="s">
        <v>27</v>
      </c>
      <c r="AC1" s="109" t="s">
        <v>28</v>
      </c>
      <c r="AD1" s="109" t="s">
        <v>29</v>
      </c>
      <c r="AE1" s="109" t="s">
        <v>30</v>
      </c>
      <c r="AF1" s="109" t="s">
        <v>31</v>
      </c>
      <c r="AG1" s="109" t="s">
        <v>32</v>
      </c>
      <c r="AH1" s="109" t="s">
        <v>33</v>
      </c>
      <c r="AI1" s="109" t="s">
        <v>34</v>
      </c>
      <c r="AJ1" s="109" t="s">
        <v>35</v>
      </c>
      <c r="AK1" s="109" t="s">
        <v>36</v>
      </c>
      <c r="AL1" s="109" t="s">
        <v>37</v>
      </c>
      <c r="AM1" s="109" t="s">
        <v>38</v>
      </c>
      <c r="AN1" s="109" t="s">
        <v>39</v>
      </c>
      <c r="AO1" s="134" t="s">
        <v>40</v>
      </c>
    </row>
    <row r="2" spans="1:41" ht="75">
      <c r="A2" s="51" t="s">
        <v>821</v>
      </c>
      <c r="B2" s="52" t="s">
        <v>207</v>
      </c>
      <c r="C2" s="53">
        <v>28742</v>
      </c>
      <c r="D2" s="53" t="s">
        <v>822</v>
      </c>
      <c r="E2" s="54" t="s">
        <v>44</v>
      </c>
      <c r="F2" s="112" t="s">
        <v>147</v>
      </c>
      <c r="G2" s="55" t="s">
        <v>823</v>
      </c>
      <c r="H2" s="130">
        <v>0</v>
      </c>
      <c r="I2" s="57"/>
      <c r="J2" s="58"/>
      <c r="K2" s="59"/>
      <c r="L2" s="58"/>
      <c r="M2" s="59"/>
      <c r="N2" s="60"/>
      <c r="O2" s="58" t="s">
        <v>45</v>
      </c>
      <c r="P2" s="61" t="s">
        <v>824</v>
      </c>
      <c r="Q2" s="61" t="s">
        <v>825</v>
      </c>
      <c r="R2" s="62" t="s">
        <v>48</v>
      </c>
      <c r="S2" s="62" t="s">
        <v>49</v>
      </c>
      <c r="T2" s="58"/>
      <c r="U2" s="58"/>
      <c r="V2" s="63" t="s">
        <v>51</v>
      </c>
      <c r="W2" s="143">
        <v>490</v>
      </c>
      <c r="X2" s="117" t="s">
        <v>820</v>
      </c>
      <c r="Y2" s="64" t="s">
        <v>52</v>
      </c>
      <c r="Z2" s="65">
        <v>2904</v>
      </c>
      <c r="AA2" s="126">
        <v>0</v>
      </c>
      <c r="AB2" s="62" t="s">
        <v>531</v>
      </c>
      <c r="AC2" s="56" t="s">
        <v>53</v>
      </c>
      <c r="AD2" s="58" t="s">
        <v>54</v>
      </c>
      <c r="AE2" s="58" t="s">
        <v>51</v>
      </c>
      <c r="AF2" s="118"/>
      <c r="AG2" s="118"/>
      <c r="AH2" s="118"/>
      <c r="AI2" s="118">
        <v>0</v>
      </c>
      <c r="AJ2" s="119">
        <v>0</v>
      </c>
      <c r="AK2" s="66">
        <v>0</v>
      </c>
      <c r="AL2" s="131">
        <v>0</v>
      </c>
      <c r="AM2" s="132">
        <v>0</v>
      </c>
      <c r="AN2" s="67" t="s">
        <v>532</v>
      </c>
      <c r="AO2" s="135">
        <v>1781607.91</v>
      </c>
    </row>
    <row r="3" spans="1:41" ht="51">
      <c r="A3" s="69" t="s">
        <v>347</v>
      </c>
      <c r="B3" s="70" t="s">
        <v>42</v>
      </c>
      <c r="C3" s="69">
        <v>367282</v>
      </c>
      <c r="D3" s="69" t="s">
        <v>43</v>
      </c>
      <c r="E3" s="69" t="s">
        <v>44</v>
      </c>
      <c r="F3" s="113">
        <v>51455.93</v>
      </c>
      <c r="G3" s="71">
        <v>44609</v>
      </c>
      <c r="H3" s="120">
        <v>0</v>
      </c>
      <c r="I3" s="72"/>
      <c r="J3" s="69"/>
      <c r="K3" s="70"/>
      <c r="L3" s="69"/>
      <c r="M3" s="70"/>
      <c r="N3" s="73"/>
      <c r="O3" s="69" t="s">
        <v>45</v>
      </c>
      <c r="P3" s="70" t="s">
        <v>348</v>
      </c>
      <c r="Q3" s="74" t="s">
        <v>349</v>
      </c>
      <c r="R3" s="69" t="s">
        <v>48</v>
      </c>
      <c r="S3" s="69" t="s">
        <v>49</v>
      </c>
      <c r="T3" s="69" t="s">
        <v>97</v>
      </c>
      <c r="U3" s="69" t="s">
        <v>50</v>
      </c>
      <c r="V3" s="69" t="s">
        <v>54</v>
      </c>
      <c r="W3" s="141">
        <v>18425</v>
      </c>
      <c r="X3" s="75" t="s">
        <v>820</v>
      </c>
      <c r="Y3" s="76" t="s">
        <v>52</v>
      </c>
      <c r="Z3" s="77">
        <v>2904</v>
      </c>
      <c r="AA3" s="127"/>
      <c r="AB3" s="70" t="s">
        <v>531</v>
      </c>
      <c r="AC3" s="70" t="s">
        <v>53</v>
      </c>
      <c r="AD3" s="69" t="s">
        <v>54</v>
      </c>
      <c r="AE3" s="69" t="s">
        <v>54</v>
      </c>
      <c r="AF3" s="120">
        <v>22146062.629999999</v>
      </c>
      <c r="AG3" s="120">
        <v>3218195.26</v>
      </c>
      <c r="AH3" s="120"/>
      <c r="AI3" s="120">
        <v>25364257.890000001</v>
      </c>
      <c r="AJ3" s="121">
        <v>643639.05000000005</v>
      </c>
      <c r="AK3" s="79">
        <v>10</v>
      </c>
      <c r="AL3" s="133">
        <v>8581.85</v>
      </c>
      <c r="AM3" s="120">
        <v>85818.54</v>
      </c>
      <c r="AN3" s="78" t="s">
        <v>532</v>
      </c>
      <c r="AO3" s="136">
        <v>25278439.34</v>
      </c>
    </row>
    <row r="4" spans="1:41" ht="51">
      <c r="A4" s="69" t="s">
        <v>350</v>
      </c>
      <c r="B4" s="70" t="s">
        <v>42</v>
      </c>
      <c r="C4" s="69">
        <v>367282</v>
      </c>
      <c r="D4" s="69" t="s">
        <v>43</v>
      </c>
      <c r="E4" s="69" t="s">
        <v>44</v>
      </c>
      <c r="F4" s="113">
        <v>51455.93</v>
      </c>
      <c r="G4" s="71">
        <v>44609</v>
      </c>
      <c r="H4" s="120">
        <v>0</v>
      </c>
      <c r="I4" s="72"/>
      <c r="J4" s="69"/>
      <c r="K4" s="70"/>
      <c r="L4" s="69"/>
      <c r="M4" s="70"/>
      <c r="N4" s="73"/>
      <c r="O4" s="69" t="s">
        <v>45</v>
      </c>
      <c r="P4" s="70" t="s">
        <v>351</v>
      </c>
      <c r="Q4" s="74" t="s">
        <v>349</v>
      </c>
      <c r="R4" s="69" t="s">
        <v>48</v>
      </c>
      <c r="S4" s="69" t="s">
        <v>49</v>
      </c>
      <c r="T4" s="69" t="s">
        <v>352</v>
      </c>
      <c r="U4" s="69" t="s">
        <v>352</v>
      </c>
      <c r="V4" s="69" t="s">
        <v>54</v>
      </c>
      <c r="W4" s="141"/>
      <c r="X4" s="75" t="s">
        <v>820</v>
      </c>
      <c r="Y4" s="76" t="s">
        <v>52</v>
      </c>
      <c r="Z4" s="77">
        <v>2904</v>
      </c>
      <c r="AA4" s="127"/>
      <c r="AB4" s="70" t="s">
        <v>370</v>
      </c>
      <c r="AC4" s="70" t="s">
        <v>98</v>
      </c>
      <c r="AD4" s="69" t="s">
        <v>54</v>
      </c>
      <c r="AE4" s="69" t="s">
        <v>54</v>
      </c>
      <c r="AF4" s="120">
        <v>22146062.629999999</v>
      </c>
      <c r="AG4" s="120">
        <v>3218195.26</v>
      </c>
      <c r="AH4" s="120"/>
      <c r="AI4" s="120">
        <v>25364257.890000001</v>
      </c>
      <c r="AJ4" s="121">
        <v>643639.05000000005</v>
      </c>
      <c r="AK4" s="79">
        <v>10</v>
      </c>
      <c r="AL4" s="133">
        <v>8581.85</v>
      </c>
      <c r="AM4" s="120">
        <v>85818.54</v>
      </c>
      <c r="AN4" s="78" t="s">
        <v>571</v>
      </c>
      <c r="AO4" s="136">
        <v>25278439.34</v>
      </c>
    </row>
    <row r="5" spans="1:41" ht="51">
      <c r="A5" s="69" t="s">
        <v>353</v>
      </c>
      <c r="B5" s="70" t="s">
        <v>42</v>
      </c>
      <c r="C5" s="69">
        <v>367282</v>
      </c>
      <c r="D5" s="69" t="s">
        <v>43</v>
      </c>
      <c r="E5" s="69" t="s">
        <v>44</v>
      </c>
      <c r="F5" s="113">
        <v>51455.93</v>
      </c>
      <c r="G5" s="71">
        <v>44609</v>
      </c>
      <c r="H5" s="120">
        <v>0</v>
      </c>
      <c r="I5" s="72"/>
      <c r="J5" s="69"/>
      <c r="K5" s="70"/>
      <c r="L5" s="69"/>
      <c r="M5" s="70"/>
      <c r="N5" s="73"/>
      <c r="O5" s="69" t="s">
        <v>45</v>
      </c>
      <c r="P5" s="70" t="s">
        <v>354</v>
      </c>
      <c r="Q5" s="74" t="s">
        <v>349</v>
      </c>
      <c r="R5" s="69" t="s">
        <v>48</v>
      </c>
      <c r="S5" s="69" t="s">
        <v>106</v>
      </c>
      <c r="T5" s="69" t="s">
        <v>106</v>
      </c>
      <c r="U5" s="69" t="s">
        <v>355</v>
      </c>
      <c r="V5" s="69" t="s">
        <v>54</v>
      </c>
      <c r="W5" s="141"/>
      <c r="X5" s="75" t="s">
        <v>820</v>
      </c>
      <c r="Y5" s="76" t="s">
        <v>52</v>
      </c>
      <c r="Z5" s="77">
        <v>2904</v>
      </c>
      <c r="AA5" s="127"/>
      <c r="AB5" s="70" t="s">
        <v>479</v>
      </c>
      <c r="AC5" s="70" t="s">
        <v>356</v>
      </c>
      <c r="AD5" s="69" t="s">
        <v>54</v>
      </c>
      <c r="AE5" s="69" t="s">
        <v>54</v>
      </c>
      <c r="AF5" s="120">
        <v>22146062.629999999</v>
      </c>
      <c r="AG5" s="120">
        <v>3218195.26</v>
      </c>
      <c r="AH5" s="120"/>
      <c r="AI5" s="120">
        <v>25364257.890000001</v>
      </c>
      <c r="AJ5" s="121">
        <v>643639.05000000005</v>
      </c>
      <c r="AK5" s="79">
        <v>10</v>
      </c>
      <c r="AL5" s="133">
        <v>8581.85</v>
      </c>
      <c r="AM5" s="120">
        <v>85818.54</v>
      </c>
      <c r="AN5" s="78" t="s">
        <v>480</v>
      </c>
      <c r="AO5" s="136">
        <v>25278439.300000001</v>
      </c>
    </row>
    <row r="6" spans="1:41" ht="38.25">
      <c r="A6" s="69" t="s">
        <v>362</v>
      </c>
      <c r="B6" s="70" t="s">
        <v>363</v>
      </c>
      <c r="C6" s="69">
        <v>4046</v>
      </c>
      <c r="D6" s="69" t="s">
        <v>101</v>
      </c>
      <c r="E6" s="69" t="s">
        <v>44</v>
      </c>
      <c r="F6" s="113" t="s">
        <v>364</v>
      </c>
      <c r="G6" s="71">
        <v>44082</v>
      </c>
      <c r="H6" s="120">
        <v>101749.5</v>
      </c>
      <c r="I6" s="72">
        <v>44258</v>
      </c>
      <c r="J6" s="69" t="s">
        <v>56</v>
      </c>
      <c r="K6" s="70" t="s">
        <v>57</v>
      </c>
      <c r="L6" s="69" t="s">
        <v>365</v>
      </c>
      <c r="M6" s="70" t="s">
        <v>366</v>
      </c>
      <c r="N6" s="73">
        <v>201700007009384</v>
      </c>
      <c r="O6" s="69" t="s">
        <v>45</v>
      </c>
      <c r="P6" s="70" t="s">
        <v>367</v>
      </c>
      <c r="Q6" s="74" t="s">
        <v>368</v>
      </c>
      <c r="R6" s="69" t="s">
        <v>48</v>
      </c>
      <c r="S6" s="69" t="s">
        <v>106</v>
      </c>
      <c r="T6" s="69" t="s">
        <v>106</v>
      </c>
      <c r="U6" s="69" t="s">
        <v>106</v>
      </c>
      <c r="V6" s="69" t="s">
        <v>51</v>
      </c>
      <c r="W6" s="141">
        <v>2100</v>
      </c>
      <c r="X6" s="75" t="s">
        <v>820</v>
      </c>
      <c r="Y6" s="76" t="s">
        <v>52</v>
      </c>
      <c r="Z6" s="77">
        <v>2904</v>
      </c>
      <c r="AA6" s="127">
        <v>86128.042000000001</v>
      </c>
      <c r="AB6" s="70" t="s">
        <v>427</v>
      </c>
      <c r="AC6" s="70" t="s">
        <v>361</v>
      </c>
      <c r="AD6" s="69" t="s">
        <v>54</v>
      </c>
      <c r="AE6" s="69" t="s">
        <v>51</v>
      </c>
      <c r="AF6" s="120"/>
      <c r="AG6" s="120"/>
      <c r="AH6" s="120"/>
      <c r="AI6" s="120">
        <v>86128.042000000001</v>
      </c>
      <c r="AJ6" s="121">
        <v>0</v>
      </c>
      <c r="AK6" s="79">
        <v>0</v>
      </c>
      <c r="AL6" s="133">
        <v>0</v>
      </c>
      <c r="AM6" s="120">
        <v>0</v>
      </c>
      <c r="AN6" s="78" t="s">
        <v>428</v>
      </c>
      <c r="AO6" s="136">
        <v>86128.04</v>
      </c>
    </row>
    <row r="7" spans="1:41" ht="51">
      <c r="A7" s="69" t="s">
        <v>340</v>
      </c>
      <c r="B7" s="70" t="s">
        <v>100</v>
      </c>
      <c r="C7" s="69">
        <v>38286</v>
      </c>
      <c r="D7" s="69" t="s">
        <v>101</v>
      </c>
      <c r="E7" s="69" t="s">
        <v>44</v>
      </c>
      <c r="F7" s="113">
        <v>2829.66</v>
      </c>
      <c r="G7" s="71">
        <v>44047</v>
      </c>
      <c r="H7" s="120">
        <v>272865.25</v>
      </c>
      <c r="I7" s="72"/>
      <c r="J7" s="69"/>
      <c r="K7" s="70"/>
      <c r="L7" s="69"/>
      <c r="M7" s="70"/>
      <c r="N7" s="73"/>
      <c r="O7" s="69" t="s">
        <v>45</v>
      </c>
      <c r="P7" s="70" t="s">
        <v>341</v>
      </c>
      <c r="Q7" s="74" t="s">
        <v>342</v>
      </c>
      <c r="R7" s="69" t="s">
        <v>48</v>
      </c>
      <c r="S7" s="69" t="s">
        <v>49</v>
      </c>
      <c r="T7" s="69" t="s">
        <v>97</v>
      </c>
      <c r="U7" s="69" t="s">
        <v>97</v>
      </c>
      <c r="V7" s="70" t="s">
        <v>54</v>
      </c>
      <c r="W7" s="141">
        <v>2994.21</v>
      </c>
      <c r="X7" s="75" t="s">
        <v>820</v>
      </c>
      <c r="Y7" s="76" t="s">
        <v>52</v>
      </c>
      <c r="Z7" s="77">
        <v>2904</v>
      </c>
      <c r="AA7" s="127">
        <v>90955.083333333328</v>
      </c>
      <c r="AB7" s="70" t="s">
        <v>370</v>
      </c>
      <c r="AC7" s="70" t="s">
        <v>98</v>
      </c>
      <c r="AD7" s="69" t="s">
        <v>54</v>
      </c>
      <c r="AE7" s="69" t="s">
        <v>51</v>
      </c>
      <c r="AF7" s="120"/>
      <c r="AG7" s="120"/>
      <c r="AH7" s="120"/>
      <c r="AI7" s="120">
        <v>90955.083333333328</v>
      </c>
      <c r="AJ7" s="121">
        <v>18191.02</v>
      </c>
      <c r="AK7" s="79">
        <v>12</v>
      </c>
      <c r="AL7" s="133">
        <v>242.54</v>
      </c>
      <c r="AM7" s="120">
        <v>2910.56</v>
      </c>
      <c r="AN7" s="78" t="s">
        <v>571</v>
      </c>
      <c r="AO7" s="136">
        <v>88044.52</v>
      </c>
    </row>
    <row r="8" spans="1:41" ht="38.25">
      <c r="A8" s="69" t="s">
        <v>343</v>
      </c>
      <c r="B8" s="70" t="s">
        <v>100</v>
      </c>
      <c r="C8" s="69">
        <v>38286</v>
      </c>
      <c r="D8" s="69" t="s">
        <v>101</v>
      </c>
      <c r="E8" s="69" t="s">
        <v>44</v>
      </c>
      <c r="F8" s="113">
        <v>2829.66</v>
      </c>
      <c r="G8" s="71">
        <v>44047</v>
      </c>
      <c r="H8" s="120">
        <v>272865.25</v>
      </c>
      <c r="I8" s="72"/>
      <c r="J8" s="69"/>
      <c r="K8" s="70"/>
      <c r="L8" s="69"/>
      <c r="M8" s="70"/>
      <c r="N8" s="73"/>
      <c r="O8" s="69" t="s">
        <v>45</v>
      </c>
      <c r="P8" s="70" t="s">
        <v>344</v>
      </c>
      <c r="Q8" s="74" t="s">
        <v>342</v>
      </c>
      <c r="R8" s="69" t="s">
        <v>48</v>
      </c>
      <c r="S8" s="69" t="s">
        <v>49</v>
      </c>
      <c r="T8" s="69" t="s">
        <v>97</v>
      </c>
      <c r="U8" s="69" t="s">
        <v>97</v>
      </c>
      <c r="V8" s="70" t="s">
        <v>54</v>
      </c>
      <c r="W8" s="141"/>
      <c r="X8" s="75" t="s">
        <v>820</v>
      </c>
      <c r="Y8" s="76" t="s">
        <v>52</v>
      </c>
      <c r="Z8" s="77">
        <v>2904</v>
      </c>
      <c r="AA8" s="127">
        <v>90955.083333333328</v>
      </c>
      <c r="AB8" s="70" t="s">
        <v>370</v>
      </c>
      <c r="AC8" s="70" t="s">
        <v>98</v>
      </c>
      <c r="AD8" s="69" t="s">
        <v>54</v>
      </c>
      <c r="AE8" s="69" t="s">
        <v>51</v>
      </c>
      <c r="AF8" s="120"/>
      <c r="AG8" s="120"/>
      <c r="AH8" s="120"/>
      <c r="AI8" s="120">
        <v>90955.083333333328</v>
      </c>
      <c r="AJ8" s="121">
        <v>18191.02</v>
      </c>
      <c r="AK8" s="79">
        <v>12</v>
      </c>
      <c r="AL8" s="133">
        <v>242.54</v>
      </c>
      <c r="AM8" s="120">
        <v>2910.56</v>
      </c>
      <c r="AN8" s="78" t="s">
        <v>571</v>
      </c>
      <c r="AO8" s="136">
        <v>88044.52</v>
      </c>
    </row>
    <row r="9" spans="1:41" ht="38.25">
      <c r="A9" s="69" t="s">
        <v>345</v>
      </c>
      <c r="B9" s="70" t="s">
        <v>100</v>
      </c>
      <c r="C9" s="69">
        <v>38286</v>
      </c>
      <c r="D9" s="69" t="s">
        <v>101</v>
      </c>
      <c r="E9" s="69" t="s">
        <v>44</v>
      </c>
      <c r="F9" s="113">
        <v>2829.66</v>
      </c>
      <c r="G9" s="71">
        <v>44047</v>
      </c>
      <c r="H9" s="120">
        <v>272865.25</v>
      </c>
      <c r="I9" s="72"/>
      <c r="J9" s="69"/>
      <c r="K9" s="70"/>
      <c r="L9" s="69"/>
      <c r="M9" s="70"/>
      <c r="N9" s="73"/>
      <c r="O9" s="69" t="s">
        <v>45</v>
      </c>
      <c r="P9" s="70" t="s">
        <v>346</v>
      </c>
      <c r="Q9" s="74" t="s">
        <v>342</v>
      </c>
      <c r="R9" s="69" t="s">
        <v>48</v>
      </c>
      <c r="S9" s="69" t="s">
        <v>49</v>
      </c>
      <c r="T9" s="69" t="s">
        <v>97</v>
      </c>
      <c r="U9" s="69" t="s">
        <v>97</v>
      </c>
      <c r="V9" s="69" t="s">
        <v>54</v>
      </c>
      <c r="W9" s="141"/>
      <c r="X9" s="75" t="s">
        <v>820</v>
      </c>
      <c r="Y9" s="76" t="s">
        <v>52</v>
      </c>
      <c r="Z9" s="77">
        <v>2904</v>
      </c>
      <c r="AA9" s="127">
        <v>90955.083333333328</v>
      </c>
      <c r="AB9" s="70" t="s">
        <v>370</v>
      </c>
      <c r="AC9" s="70" t="s">
        <v>98</v>
      </c>
      <c r="AD9" s="69" t="s">
        <v>54</v>
      </c>
      <c r="AE9" s="69" t="s">
        <v>51</v>
      </c>
      <c r="AF9" s="120"/>
      <c r="AG9" s="120"/>
      <c r="AH9" s="120"/>
      <c r="AI9" s="120">
        <v>90955.083333333328</v>
      </c>
      <c r="AJ9" s="121">
        <v>18191.02</v>
      </c>
      <c r="AK9" s="79">
        <v>12</v>
      </c>
      <c r="AL9" s="133">
        <v>242.54</v>
      </c>
      <c r="AM9" s="120">
        <v>2910.56</v>
      </c>
      <c r="AN9" s="78" t="s">
        <v>571</v>
      </c>
      <c r="AO9" s="136">
        <v>88044.52</v>
      </c>
    </row>
    <row r="10" spans="1:41" ht="38.25">
      <c r="A10" s="69" t="s">
        <v>330</v>
      </c>
      <c r="B10" s="70" t="s">
        <v>42</v>
      </c>
      <c r="C10" s="69">
        <v>16990</v>
      </c>
      <c r="D10" s="69" t="s">
        <v>156</v>
      </c>
      <c r="E10" s="69" t="s">
        <v>44</v>
      </c>
      <c r="F10" s="113">
        <v>1700</v>
      </c>
      <c r="G10" s="71">
        <v>43675</v>
      </c>
      <c r="H10" s="120">
        <v>154610</v>
      </c>
      <c r="I10" s="72"/>
      <c r="J10" s="69"/>
      <c r="K10" s="70"/>
      <c r="L10" s="69"/>
      <c r="M10" s="70"/>
      <c r="N10" s="73"/>
      <c r="O10" s="69" t="s">
        <v>45</v>
      </c>
      <c r="P10" s="70" t="s">
        <v>331</v>
      </c>
      <c r="Q10" s="74" t="s">
        <v>332</v>
      </c>
      <c r="R10" s="69" t="s">
        <v>48</v>
      </c>
      <c r="S10" s="69" t="s">
        <v>49</v>
      </c>
      <c r="T10" s="69" t="s">
        <v>333</v>
      </c>
      <c r="U10" s="69" t="s">
        <v>333</v>
      </c>
      <c r="V10" s="70" t="s">
        <v>51</v>
      </c>
      <c r="W10" s="141">
        <v>1700</v>
      </c>
      <c r="X10" s="75" t="s">
        <v>820</v>
      </c>
      <c r="Y10" s="76" t="s">
        <v>52</v>
      </c>
      <c r="Z10" s="77">
        <v>2904</v>
      </c>
      <c r="AA10" s="127">
        <v>154610</v>
      </c>
      <c r="AB10" s="70" t="s">
        <v>542</v>
      </c>
      <c r="AC10" s="70" t="s">
        <v>334</v>
      </c>
      <c r="AD10" s="69" t="s">
        <v>54</v>
      </c>
      <c r="AE10" s="69" t="s">
        <v>51</v>
      </c>
      <c r="AF10" s="120"/>
      <c r="AG10" s="120"/>
      <c r="AH10" s="120"/>
      <c r="AI10" s="120">
        <v>154610</v>
      </c>
      <c r="AJ10" s="121">
        <v>30922</v>
      </c>
      <c r="AK10" s="79">
        <v>12</v>
      </c>
      <c r="AL10" s="133">
        <v>412.29</v>
      </c>
      <c r="AM10" s="120">
        <v>4947.5200000000004</v>
      </c>
      <c r="AN10" s="78" t="s">
        <v>543</v>
      </c>
      <c r="AO10" s="136">
        <v>149662.48000000001</v>
      </c>
    </row>
    <row r="11" spans="1:41" ht="25.5">
      <c r="A11" s="69" t="s">
        <v>184</v>
      </c>
      <c r="B11" s="70" t="s">
        <v>185</v>
      </c>
      <c r="C11" s="69">
        <v>55700</v>
      </c>
      <c r="D11" s="69" t="s">
        <v>101</v>
      </c>
      <c r="E11" s="69" t="s">
        <v>44</v>
      </c>
      <c r="F11" s="113">
        <v>7209.96</v>
      </c>
      <c r="G11" s="71">
        <v>42984</v>
      </c>
      <c r="H11" s="120">
        <v>1001000</v>
      </c>
      <c r="I11" s="72">
        <v>44068</v>
      </c>
      <c r="J11" s="69" t="s">
        <v>56</v>
      </c>
      <c r="K11" s="70" t="s">
        <v>57</v>
      </c>
      <c r="L11" s="69" t="s">
        <v>186</v>
      </c>
      <c r="M11" s="70" t="s">
        <v>187</v>
      </c>
      <c r="N11" s="73">
        <v>202000007005663</v>
      </c>
      <c r="O11" s="69" t="s">
        <v>45</v>
      </c>
      <c r="P11" s="70" t="s">
        <v>188</v>
      </c>
      <c r="Q11" s="74" t="s">
        <v>189</v>
      </c>
      <c r="R11" s="69" t="s">
        <v>48</v>
      </c>
      <c r="S11" s="69" t="s">
        <v>49</v>
      </c>
      <c r="T11" s="69" t="s">
        <v>190</v>
      </c>
      <c r="U11" s="69" t="s">
        <v>50</v>
      </c>
      <c r="V11" s="70" t="s">
        <v>51</v>
      </c>
      <c r="W11" s="141">
        <v>7152</v>
      </c>
      <c r="X11" s="75" t="s">
        <v>820</v>
      </c>
      <c r="Y11" s="76" t="s">
        <v>52</v>
      </c>
      <c r="Z11" s="77">
        <v>2904</v>
      </c>
      <c r="AA11" s="127">
        <v>522750.93</v>
      </c>
      <c r="AB11" s="70" t="s">
        <v>531</v>
      </c>
      <c r="AC11" s="70" t="s">
        <v>53</v>
      </c>
      <c r="AD11" s="69" t="s">
        <v>54</v>
      </c>
      <c r="AE11" s="69" t="s">
        <v>51</v>
      </c>
      <c r="AF11" s="120"/>
      <c r="AG11" s="120"/>
      <c r="AH11" s="120"/>
      <c r="AI11" s="120">
        <v>522750.93</v>
      </c>
      <c r="AJ11" s="121">
        <v>104550.19</v>
      </c>
      <c r="AK11" s="79">
        <v>12</v>
      </c>
      <c r="AL11" s="133">
        <v>1394</v>
      </c>
      <c r="AM11" s="120">
        <v>16728.03</v>
      </c>
      <c r="AN11" s="78" t="s">
        <v>532</v>
      </c>
      <c r="AO11" s="136">
        <v>506022.9</v>
      </c>
    </row>
    <row r="12" spans="1:41" ht="45">
      <c r="A12" s="80" t="s">
        <v>382</v>
      </c>
      <c r="B12" s="81" t="s">
        <v>383</v>
      </c>
      <c r="C12" s="82">
        <v>17962</v>
      </c>
      <c r="D12" s="82" t="s">
        <v>93</v>
      </c>
      <c r="E12" s="82" t="s">
        <v>44</v>
      </c>
      <c r="F12" s="114">
        <v>1950</v>
      </c>
      <c r="G12" s="83">
        <v>42923</v>
      </c>
      <c r="H12" s="123">
        <v>0</v>
      </c>
      <c r="I12" s="84"/>
      <c r="J12" s="82"/>
      <c r="K12" s="85"/>
      <c r="L12" s="82"/>
      <c r="M12" s="85"/>
      <c r="N12" s="86"/>
      <c r="O12" s="82" t="s">
        <v>45</v>
      </c>
      <c r="P12" s="87" t="s">
        <v>384</v>
      </c>
      <c r="Q12" s="87" t="s">
        <v>385</v>
      </c>
      <c r="R12" s="81" t="s">
        <v>48</v>
      </c>
      <c r="S12" s="81" t="s">
        <v>49</v>
      </c>
      <c r="T12" s="82" t="s">
        <v>190</v>
      </c>
      <c r="U12" s="82" t="s">
        <v>190</v>
      </c>
      <c r="V12" s="81" t="s">
        <v>51</v>
      </c>
      <c r="W12" s="144">
        <v>1440</v>
      </c>
      <c r="X12" s="88" t="s">
        <v>820</v>
      </c>
      <c r="Y12" s="76" t="s">
        <v>52</v>
      </c>
      <c r="Z12" s="77">
        <v>2904</v>
      </c>
      <c r="AA12" s="128">
        <v>10175.780000000001</v>
      </c>
      <c r="AB12" s="81" t="s">
        <v>458</v>
      </c>
      <c r="AC12" s="81" t="s">
        <v>386</v>
      </c>
      <c r="AD12" s="82" t="s">
        <v>54</v>
      </c>
      <c r="AE12" s="82" t="s">
        <v>51</v>
      </c>
      <c r="AF12" s="122"/>
      <c r="AG12" s="122"/>
      <c r="AH12" s="122"/>
      <c r="AI12" s="122">
        <v>10175.780000000001</v>
      </c>
      <c r="AJ12" s="121">
        <v>2035.16</v>
      </c>
      <c r="AK12" s="79">
        <v>12</v>
      </c>
      <c r="AL12" s="133">
        <v>27.13</v>
      </c>
      <c r="AM12" s="123">
        <v>325.62</v>
      </c>
      <c r="AN12" s="89" t="s">
        <v>459</v>
      </c>
      <c r="AO12" s="137">
        <v>9850.15</v>
      </c>
    </row>
    <row r="13" spans="1:41" ht="45">
      <c r="A13" s="80" t="s">
        <v>382</v>
      </c>
      <c r="B13" s="81" t="s">
        <v>383</v>
      </c>
      <c r="C13" s="82">
        <v>17961</v>
      </c>
      <c r="D13" s="82" t="s">
        <v>93</v>
      </c>
      <c r="E13" s="82" t="s">
        <v>44</v>
      </c>
      <c r="F13" s="114">
        <v>1440</v>
      </c>
      <c r="G13" s="83">
        <v>42923</v>
      </c>
      <c r="H13" s="123">
        <v>0</v>
      </c>
      <c r="I13" s="84"/>
      <c r="J13" s="82"/>
      <c r="K13" s="85"/>
      <c r="L13" s="82"/>
      <c r="M13" s="85"/>
      <c r="N13" s="86"/>
      <c r="O13" s="82" t="s">
        <v>45</v>
      </c>
      <c r="P13" s="87" t="s">
        <v>384</v>
      </c>
      <c r="Q13" s="87" t="s">
        <v>385</v>
      </c>
      <c r="R13" s="81" t="s">
        <v>48</v>
      </c>
      <c r="S13" s="81" t="s">
        <v>49</v>
      </c>
      <c r="T13" s="82" t="s">
        <v>190</v>
      </c>
      <c r="U13" s="82" t="s">
        <v>190</v>
      </c>
      <c r="V13" s="81" t="s">
        <v>51</v>
      </c>
      <c r="W13" s="144">
        <v>1950</v>
      </c>
      <c r="X13" s="75" t="s">
        <v>820</v>
      </c>
      <c r="Y13" s="76" t="s">
        <v>52</v>
      </c>
      <c r="Z13" s="77">
        <v>2904</v>
      </c>
      <c r="AA13" s="128">
        <v>7716.56</v>
      </c>
      <c r="AB13" s="81" t="s">
        <v>458</v>
      </c>
      <c r="AC13" s="81" t="s">
        <v>386</v>
      </c>
      <c r="AD13" s="82" t="s">
        <v>54</v>
      </c>
      <c r="AE13" s="82" t="s">
        <v>51</v>
      </c>
      <c r="AF13" s="122"/>
      <c r="AG13" s="122"/>
      <c r="AH13" s="122"/>
      <c r="AI13" s="122">
        <v>7716.56</v>
      </c>
      <c r="AJ13" s="121">
        <v>1543.31</v>
      </c>
      <c r="AK13" s="79">
        <v>12</v>
      </c>
      <c r="AL13" s="133">
        <v>20.57</v>
      </c>
      <c r="AM13" s="123">
        <v>246.93</v>
      </c>
      <c r="AN13" s="89" t="s">
        <v>459</v>
      </c>
      <c r="AO13" s="137">
        <v>7469.63</v>
      </c>
    </row>
    <row r="14" spans="1:41" ht="38.25">
      <c r="A14" s="69" t="s">
        <v>253</v>
      </c>
      <c r="B14" s="70" t="s">
        <v>254</v>
      </c>
      <c r="C14" s="69">
        <v>4506</v>
      </c>
      <c r="D14" s="69" t="s">
        <v>101</v>
      </c>
      <c r="E14" s="69" t="s">
        <v>44</v>
      </c>
      <c r="F14" s="113">
        <v>2230.19</v>
      </c>
      <c r="G14" s="71">
        <v>42467</v>
      </c>
      <c r="H14" s="120">
        <v>13039.81</v>
      </c>
      <c r="I14" s="72">
        <v>42527</v>
      </c>
      <c r="J14" s="69" t="s">
        <v>56</v>
      </c>
      <c r="K14" s="70" t="s">
        <v>57</v>
      </c>
      <c r="L14" s="69" t="s">
        <v>255</v>
      </c>
      <c r="M14" s="70" t="s">
        <v>256</v>
      </c>
      <c r="N14" s="73"/>
      <c r="O14" s="69" t="s">
        <v>45</v>
      </c>
      <c r="P14" s="70" t="s">
        <v>257</v>
      </c>
      <c r="Q14" s="74" t="s">
        <v>258</v>
      </c>
      <c r="R14" s="69" t="s">
        <v>48</v>
      </c>
      <c r="S14" s="69" t="s">
        <v>49</v>
      </c>
      <c r="T14" s="69" t="s">
        <v>50</v>
      </c>
      <c r="U14" s="69" t="s">
        <v>50</v>
      </c>
      <c r="V14" s="70" t="s">
        <v>51</v>
      </c>
      <c r="W14" s="141">
        <v>2238</v>
      </c>
      <c r="X14" s="75" t="s">
        <v>820</v>
      </c>
      <c r="Y14" s="76" t="s">
        <v>52</v>
      </c>
      <c r="Z14" s="77">
        <v>2904</v>
      </c>
      <c r="AA14" s="127">
        <v>13039.81</v>
      </c>
      <c r="AB14" s="70" t="s">
        <v>531</v>
      </c>
      <c r="AC14" s="70" t="s">
        <v>53</v>
      </c>
      <c r="AD14" s="69" t="s">
        <v>54</v>
      </c>
      <c r="AE14" s="69" t="s">
        <v>51</v>
      </c>
      <c r="AF14" s="120"/>
      <c r="AG14" s="120"/>
      <c r="AH14" s="120"/>
      <c r="AI14" s="120">
        <v>13039.81</v>
      </c>
      <c r="AJ14" s="121">
        <v>2607.96</v>
      </c>
      <c r="AK14" s="79">
        <v>12</v>
      </c>
      <c r="AL14" s="133">
        <v>34.770000000000003</v>
      </c>
      <c r="AM14" s="120">
        <v>417.27</v>
      </c>
      <c r="AN14" s="78" t="s">
        <v>532</v>
      </c>
      <c r="AO14" s="136">
        <v>12622.53</v>
      </c>
    </row>
    <row r="15" spans="1:41" ht="51">
      <c r="A15" s="69" t="s">
        <v>117</v>
      </c>
      <c r="B15" s="70" t="s">
        <v>42</v>
      </c>
      <c r="C15" s="69">
        <v>136260</v>
      </c>
      <c r="D15" s="69" t="s">
        <v>93</v>
      </c>
      <c r="E15" s="69" t="s">
        <v>44</v>
      </c>
      <c r="F15" s="113">
        <v>278.88</v>
      </c>
      <c r="G15" s="71">
        <v>42396</v>
      </c>
      <c r="H15" s="120">
        <v>185049.72</v>
      </c>
      <c r="I15" s="72">
        <v>43048</v>
      </c>
      <c r="J15" s="69" t="s">
        <v>56</v>
      </c>
      <c r="K15" s="70" t="s">
        <v>57</v>
      </c>
      <c r="L15" s="69" t="s">
        <v>118</v>
      </c>
      <c r="M15" s="70" t="s">
        <v>119</v>
      </c>
      <c r="N15" s="73">
        <v>201500007005201</v>
      </c>
      <c r="O15" s="69" t="s">
        <v>120</v>
      </c>
      <c r="P15" s="70" t="s">
        <v>121</v>
      </c>
      <c r="Q15" s="74" t="s">
        <v>122</v>
      </c>
      <c r="R15" s="69" t="s">
        <v>48</v>
      </c>
      <c r="S15" s="69" t="s">
        <v>49</v>
      </c>
      <c r="T15" s="69" t="s">
        <v>50</v>
      </c>
      <c r="U15" s="69" t="s">
        <v>50</v>
      </c>
      <c r="V15" s="70" t="s">
        <v>51</v>
      </c>
      <c r="W15" s="141">
        <v>291</v>
      </c>
      <c r="X15" s="90" t="s">
        <v>820</v>
      </c>
      <c r="Y15" s="76" t="s">
        <v>52</v>
      </c>
      <c r="Z15" s="77">
        <v>2904</v>
      </c>
      <c r="AA15" s="127">
        <v>690870.83</v>
      </c>
      <c r="AB15" s="70" t="s">
        <v>531</v>
      </c>
      <c r="AC15" s="70" t="s">
        <v>53</v>
      </c>
      <c r="AD15" s="69" t="s">
        <v>54</v>
      </c>
      <c r="AE15" s="69" t="s">
        <v>51</v>
      </c>
      <c r="AF15" s="120"/>
      <c r="AG15" s="120"/>
      <c r="AH15" s="120"/>
      <c r="AI15" s="120">
        <v>690870.83</v>
      </c>
      <c r="AJ15" s="121">
        <v>138174.16</v>
      </c>
      <c r="AK15" s="79">
        <v>12</v>
      </c>
      <c r="AL15" s="133">
        <v>1842.32</v>
      </c>
      <c r="AM15" s="120">
        <v>22107.86</v>
      </c>
      <c r="AN15" s="78" t="s">
        <v>532</v>
      </c>
      <c r="AO15" s="136">
        <v>668762.96</v>
      </c>
    </row>
    <row r="16" spans="1:41" ht="25.5">
      <c r="A16" s="69" t="s">
        <v>238</v>
      </c>
      <c r="B16" s="70" t="s">
        <v>239</v>
      </c>
      <c r="C16" s="69">
        <v>1781</v>
      </c>
      <c r="D16" s="69" t="s">
        <v>101</v>
      </c>
      <c r="E16" s="69" t="s">
        <v>44</v>
      </c>
      <c r="F16" s="113">
        <v>270</v>
      </c>
      <c r="G16" s="71">
        <v>42018</v>
      </c>
      <c r="H16" s="120">
        <v>18000</v>
      </c>
      <c r="I16" s="72"/>
      <c r="J16" s="69"/>
      <c r="K16" s="70"/>
      <c r="L16" s="69"/>
      <c r="M16" s="70"/>
      <c r="N16" s="73"/>
      <c r="O16" s="69" t="s">
        <v>45</v>
      </c>
      <c r="P16" s="70" t="s">
        <v>240</v>
      </c>
      <c r="Q16" s="74" t="s">
        <v>241</v>
      </c>
      <c r="R16" s="69" t="s">
        <v>48</v>
      </c>
      <c r="S16" s="69" t="s">
        <v>49</v>
      </c>
      <c r="T16" s="69" t="s">
        <v>50</v>
      </c>
      <c r="U16" s="69" t="s">
        <v>50</v>
      </c>
      <c r="V16" s="70" t="s">
        <v>51</v>
      </c>
      <c r="W16" s="141">
        <v>296</v>
      </c>
      <c r="X16" s="75" t="s">
        <v>820</v>
      </c>
      <c r="Y16" s="76" t="s">
        <v>52</v>
      </c>
      <c r="Z16" s="77">
        <v>2904</v>
      </c>
      <c r="AA16" s="127">
        <v>57630.210000000006</v>
      </c>
      <c r="AB16" s="70" t="s">
        <v>531</v>
      </c>
      <c r="AC16" s="70" t="s">
        <v>53</v>
      </c>
      <c r="AD16" s="69" t="s">
        <v>54</v>
      </c>
      <c r="AE16" s="69" t="s">
        <v>51</v>
      </c>
      <c r="AF16" s="120"/>
      <c r="AG16" s="120"/>
      <c r="AH16" s="120"/>
      <c r="AI16" s="120">
        <v>57630.210000000006</v>
      </c>
      <c r="AJ16" s="121">
        <v>11526.04</v>
      </c>
      <c r="AK16" s="79">
        <v>12</v>
      </c>
      <c r="AL16" s="133">
        <v>153.68</v>
      </c>
      <c r="AM16" s="120">
        <v>1844.16</v>
      </c>
      <c r="AN16" s="78" t="s">
        <v>532</v>
      </c>
      <c r="AO16" s="136">
        <v>55786.04</v>
      </c>
    </row>
    <row r="17" spans="1:41" ht="25.5">
      <c r="A17" s="69" t="s">
        <v>357</v>
      </c>
      <c r="B17" s="70" t="s">
        <v>42</v>
      </c>
      <c r="C17" s="69">
        <v>92732</v>
      </c>
      <c r="D17" s="69" t="s">
        <v>89</v>
      </c>
      <c r="E17" s="69" t="s">
        <v>44</v>
      </c>
      <c r="F17" s="113">
        <v>26040.76</v>
      </c>
      <c r="G17" s="71">
        <v>41947</v>
      </c>
      <c r="H17" s="120">
        <v>0</v>
      </c>
      <c r="I17" s="72"/>
      <c r="J17" s="69"/>
      <c r="K17" s="70"/>
      <c r="L17" s="69"/>
      <c r="M17" s="70"/>
      <c r="N17" s="73"/>
      <c r="O17" s="69" t="s">
        <v>45</v>
      </c>
      <c r="P17" s="70" t="s">
        <v>358</v>
      </c>
      <c r="Q17" s="74" t="s">
        <v>359</v>
      </c>
      <c r="R17" s="69" t="s">
        <v>48</v>
      </c>
      <c r="S17" s="69" t="s">
        <v>106</v>
      </c>
      <c r="T17" s="69" t="s">
        <v>106</v>
      </c>
      <c r="U17" s="69" t="s">
        <v>360</v>
      </c>
      <c r="V17" s="69" t="s">
        <v>51</v>
      </c>
      <c r="W17" s="141">
        <v>26040.76</v>
      </c>
      <c r="X17" s="75" t="s">
        <v>820</v>
      </c>
      <c r="Y17" s="76" t="s">
        <v>52</v>
      </c>
      <c r="Z17" s="77">
        <v>2904</v>
      </c>
      <c r="AA17" s="127">
        <v>424905.81</v>
      </c>
      <c r="AB17" s="70" t="s">
        <v>427</v>
      </c>
      <c r="AC17" s="70" t="s">
        <v>361</v>
      </c>
      <c r="AD17" s="69" t="s">
        <v>54</v>
      </c>
      <c r="AE17" s="69" t="s">
        <v>51</v>
      </c>
      <c r="AF17" s="120"/>
      <c r="AG17" s="120"/>
      <c r="AH17" s="120"/>
      <c r="AI17" s="120">
        <v>424905.81</v>
      </c>
      <c r="AJ17" s="121">
        <v>0</v>
      </c>
      <c r="AK17" s="79">
        <v>0</v>
      </c>
      <c r="AL17" s="133">
        <v>0</v>
      </c>
      <c r="AM17" s="120">
        <v>0</v>
      </c>
      <c r="AN17" s="78" t="s">
        <v>428</v>
      </c>
      <c r="AO17" s="136">
        <v>424905.81</v>
      </c>
    </row>
    <row r="18" spans="1:41" ht="38.25">
      <c r="A18" s="69" t="s">
        <v>279</v>
      </c>
      <c r="B18" s="70" t="s">
        <v>42</v>
      </c>
      <c r="C18" s="69">
        <v>127496</v>
      </c>
      <c r="D18" s="69" t="s">
        <v>93</v>
      </c>
      <c r="E18" s="69" t="s">
        <v>44</v>
      </c>
      <c r="F18" s="113">
        <v>949.48</v>
      </c>
      <c r="G18" s="71">
        <v>41884</v>
      </c>
      <c r="H18" s="120">
        <v>0</v>
      </c>
      <c r="I18" s="72"/>
      <c r="J18" s="69"/>
      <c r="K18" s="70"/>
      <c r="L18" s="69"/>
      <c r="M18" s="70"/>
      <c r="N18" s="73"/>
      <c r="O18" s="69" t="s">
        <v>45</v>
      </c>
      <c r="P18" s="70" t="s">
        <v>280</v>
      </c>
      <c r="Q18" s="74" t="s">
        <v>281</v>
      </c>
      <c r="R18" s="69" t="s">
        <v>48</v>
      </c>
      <c r="S18" s="69" t="s">
        <v>49</v>
      </c>
      <c r="T18" s="69" t="s">
        <v>50</v>
      </c>
      <c r="U18" s="69" t="s">
        <v>50</v>
      </c>
      <c r="V18" s="70" t="s">
        <v>51</v>
      </c>
      <c r="W18" s="141">
        <v>949.48</v>
      </c>
      <c r="X18" s="75" t="s">
        <v>820</v>
      </c>
      <c r="Y18" s="76" t="s">
        <v>52</v>
      </c>
      <c r="Z18" s="77">
        <v>2904</v>
      </c>
      <c r="AA18" s="127">
        <v>428321.89</v>
      </c>
      <c r="AB18" s="70" t="s">
        <v>413</v>
      </c>
      <c r="AC18" s="70" t="s">
        <v>282</v>
      </c>
      <c r="AD18" s="69" t="s">
        <v>54</v>
      </c>
      <c r="AE18" s="69" t="s">
        <v>51</v>
      </c>
      <c r="AF18" s="120"/>
      <c r="AG18" s="120"/>
      <c r="AH18" s="120"/>
      <c r="AI18" s="120">
        <v>428321.89</v>
      </c>
      <c r="AJ18" s="121">
        <v>85664.38</v>
      </c>
      <c r="AK18" s="79">
        <v>12</v>
      </c>
      <c r="AL18" s="133">
        <v>1142.19</v>
      </c>
      <c r="AM18" s="120">
        <v>13706.3</v>
      </c>
      <c r="AN18" s="78" t="s">
        <v>414</v>
      </c>
      <c r="AO18" s="136">
        <v>414615.59</v>
      </c>
    </row>
    <row r="19" spans="1:41" ht="38.25">
      <c r="A19" s="69" t="s">
        <v>283</v>
      </c>
      <c r="B19" s="70" t="s">
        <v>42</v>
      </c>
      <c r="C19" s="69">
        <v>127497</v>
      </c>
      <c r="D19" s="69" t="s">
        <v>93</v>
      </c>
      <c r="E19" s="69" t="s">
        <v>44</v>
      </c>
      <c r="F19" s="113">
        <v>948</v>
      </c>
      <c r="G19" s="71">
        <v>41884</v>
      </c>
      <c r="H19" s="120">
        <v>0</v>
      </c>
      <c r="I19" s="72"/>
      <c r="J19" s="69"/>
      <c r="K19" s="70"/>
      <c r="L19" s="69"/>
      <c r="M19" s="70"/>
      <c r="N19" s="73"/>
      <c r="O19" s="69" t="s">
        <v>45</v>
      </c>
      <c r="P19" s="70" t="s">
        <v>284</v>
      </c>
      <c r="Q19" s="74" t="s">
        <v>285</v>
      </c>
      <c r="R19" s="69" t="s">
        <v>48</v>
      </c>
      <c r="S19" s="69" t="s">
        <v>49</v>
      </c>
      <c r="T19" s="69" t="s">
        <v>97</v>
      </c>
      <c r="U19" s="69" t="s">
        <v>97</v>
      </c>
      <c r="V19" s="70" t="s">
        <v>51</v>
      </c>
      <c r="W19" s="141">
        <v>978</v>
      </c>
      <c r="X19" s="75" t="s">
        <v>820</v>
      </c>
      <c r="Y19" s="76" t="s">
        <v>52</v>
      </c>
      <c r="Z19" s="77">
        <v>2904</v>
      </c>
      <c r="AA19" s="127">
        <v>427870.54975763999</v>
      </c>
      <c r="AB19" s="70" t="s">
        <v>370</v>
      </c>
      <c r="AC19" s="70" t="s">
        <v>98</v>
      </c>
      <c r="AD19" s="69" t="s">
        <v>54</v>
      </c>
      <c r="AE19" s="69" t="s">
        <v>51</v>
      </c>
      <c r="AF19" s="120"/>
      <c r="AG19" s="120"/>
      <c r="AH19" s="120"/>
      <c r="AI19" s="120">
        <v>427870.54975763999</v>
      </c>
      <c r="AJ19" s="121">
        <v>85574.11</v>
      </c>
      <c r="AK19" s="79">
        <v>12</v>
      </c>
      <c r="AL19" s="133">
        <v>1140.98</v>
      </c>
      <c r="AM19" s="120">
        <v>13691.85</v>
      </c>
      <c r="AN19" s="78" t="s">
        <v>571</v>
      </c>
      <c r="AO19" s="136">
        <v>414178.69</v>
      </c>
    </row>
    <row r="20" spans="1:41" ht="63.75">
      <c r="A20" s="69" t="s">
        <v>286</v>
      </c>
      <c r="B20" s="70" t="s">
        <v>42</v>
      </c>
      <c r="C20" s="69">
        <v>127501</v>
      </c>
      <c r="D20" s="69" t="s">
        <v>93</v>
      </c>
      <c r="E20" s="69" t="s">
        <v>44</v>
      </c>
      <c r="F20" s="113">
        <v>1500</v>
      </c>
      <c r="G20" s="71">
        <v>41884</v>
      </c>
      <c r="H20" s="120">
        <v>0</v>
      </c>
      <c r="I20" s="72">
        <v>44805</v>
      </c>
      <c r="J20" s="69" t="s">
        <v>56</v>
      </c>
      <c r="K20" s="70" t="s">
        <v>57</v>
      </c>
      <c r="L20" s="69" t="s">
        <v>287</v>
      </c>
      <c r="M20" s="70" t="s">
        <v>288</v>
      </c>
      <c r="N20" s="73">
        <v>202000007062196</v>
      </c>
      <c r="O20" s="69" t="s">
        <v>45</v>
      </c>
      <c r="P20" s="70" t="s">
        <v>289</v>
      </c>
      <c r="Q20" s="74" t="s">
        <v>290</v>
      </c>
      <c r="R20" s="69" t="s">
        <v>48</v>
      </c>
      <c r="S20" s="69" t="s">
        <v>49</v>
      </c>
      <c r="T20" s="69" t="s">
        <v>50</v>
      </c>
      <c r="U20" s="69" t="s">
        <v>50</v>
      </c>
      <c r="V20" s="70" t="s">
        <v>51</v>
      </c>
      <c r="W20" s="141">
        <v>1532</v>
      </c>
      <c r="X20" s="75" t="s">
        <v>820</v>
      </c>
      <c r="Y20" s="76" t="s">
        <v>52</v>
      </c>
      <c r="Z20" s="77">
        <v>2904</v>
      </c>
      <c r="AA20" s="127">
        <v>656158.68000000005</v>
      </c>
      <c r="AB20" s="70" t="s">
        <v>531</v>
      </c>
      <c r="AC20" s="70" t="s">
        <v>53</v>
      </c>
      <c r="AD20" s="69" t="s">
        <v>54</v>
      </c>
      <c r="AE20" s="69" t="s">
        <v>51</v>
      </c>
      <c r="AF20" s="120"/>
      <c r="AG20" s="120"/>
      <c r="AH20" s="120"/>
      <c r="AI20" s="120">
        <v>656158.68000000005</v>
      </c>
      <c r="AJ20" s="121">
        <v>131231.74</v>
      </c>
      <c r="AK20" s="79">
        <v>12</v>
      </c>
      <c r="AL20" s="133">
        <v>1749.75</v>
      </c>
      <c r="AM20" s="120">
        <v>20997.07</v>
      </c>
      <c r="AN20" s="78" t="s">
        <v>532</v>
      </c>
      <c r="AO20" s="136">
        <v>635161.59999999998</v>
      </c>
    </row>
    <row r="21" spans="1:41" ht="38.25">
      <c r="A21" s="69" t="s">
        <v>291</v>
      </c>
      <c r="B21" s="70" t="s">
        <v>42</v>
      </c>
      <c r="C21" s="69">
        <v>127488</v>
      </c>
      <c r="D21" s="69" t="s">
        <v>93</v>
      </c>
      <c r="E21" s="69" t="s">
        <v>44</v>
      </c>
      <c r="F21" s="113">
        <v>3141.93</v>
      </c>
      <c r="G21" s="71">
        <v>41884</v>
      </c>
      <c r="H21" s="120">
        <v>0</v>
      </c>
      <c r="I21" s="72">
        <v>43747</v>
      </c>
      <c r="J21" s="69" t="s">
        <v>56</v>
      </c>
      <c r="K21" s="70" t="s">
        <v>57</v>
      </c>
      <c r="L21" s="69" t="s">
        <v>292</v>
      </c>
      <c r="M21" s="70" t="s">
        <v>293</v>
      </c>
      <c r="N21" s="73">
        <v>201900007059040</v>
      </c>
      <c r="O21" s="69" t="s">
        <v>45</v>
      </c>
      <c r="P21" s="70" t="s">
        <v>104</v>
      </c>
      <c r="Q21" s="74" t="s">
        <v>294</v>
      </c>
      <c r="R21" s="69" t="s">
        <v>48</v>
      </c>
      <c r="S21" s="69" t="s">
        <v>106</v>
      </c>
      <c r="T21" s="69" t="s">
        <v>106</v>
      </c>
      <c r="U21" s="69" t="s">
        <v>295</v>
      </c>
      <c r="V21" s="70" t="s">
        <v>51</v>
      </c>
      <c r="W21" s="141">
        <v>3156</v>
      </c>
      <c r="X21" s="75" t="s">
        <v>820</v>
      </c>
      <c r="Y21" s="76" t="s">
        <v>52</v>
      </c>
      <c r="Z21" s="77">
        <v>2904</v>
      </c>
      <c r="AA21" s="127">
        <v>2663319.7999999998</v>
      </c>
      <c r="AB21" s="70" t="s">
        <v>370</v>
      </c>
      <c r="AC21" s="70" t="s">
        <v>98</v>
      </c>
      <c r="AD21" s="69" t="s">
        <v>54</v>
      </c>
      <c r="AE21" s="69" t="s">
        <v>51</v>
      </c>
      <c r="AF21" s="120"/>
      <c r="AG21" s="120"/>
      <c r="AH21" s="120"/>
      <c r="AI21" s="120">
        <v>2663319.7999999998</v>
      </c>
      <c r="AJ21" s="121">
        <v>532663.96</v>
      </c>
      <c r="AK21" s="79">
        <v>12</v>
      </c>
      <c r="AL21" s="133">
        <v>7102.18</v>
      </c>
      <c r="AM21" s="120">
        <v>85226.23</v>
      </c>
      <c r="AN21" s="78" t="s">
        <v>571</v>
      </c>
      <c r="AO21" s="136">
        <v>2578093.56</v>
      </c>
    </row>
    <row r="22" spans="1:41" ht="38.25">
      <c r="A22" s="69" t="s">
        <v>83</v>
      </c>
      <c r="B22" s="70" t="s">
        <v>42</v>
      </c>
      <c r="C22" s="69">
        <v>259040</v>
      </c>
      <c r="D22" s="69" t="s">
        <v>43</v>
      </c>
      <c r="E22" s="69" t="s">
        <v>44</v>
      </c>
      <c r="F22" s="113">
        <v>4762.8599999999997</v>
      </c>
      <c r="G22" s="71">
        <v>41788</v>
      </c>
      <c r="H22" s="120">
        <v>0</v>
      </c>
      <c r="I22" s="72">
        <v>41754</v>
      </c>
      <c r="J22" s="69" t="s">
        <v>56</v>
      </c>
      <c r="K22" s="70" t="s">
        <v>57</v>
      </c>
      <c r="L22" s="69" t="s">
        <v>84</v>
      </c>
      <c r="M22" s="70" t="s">
        <v>85</v>
      </c>
      <c r="N22" s="73"/>
      <c r="O22" s="69" t="s">
        <v>45</v>
      </c>
      <c r="P22" s="70" t="s">
        <v>86</v>
      </c>
      <c r="Q22" s="74" t="s">
        <v>87</v>
      </c>
      <c r="R22" s="69" t="s">
        <v>48</v>
      </c>
      <c r="S22" s="69" t="s">
        <v>49</v>
      </c>
      <c r="T22" s="69" t="s">
        <v>50</v>
      </c>
      <c r="U22" s="69" t="s">
        <v>50</v>
      </c>
      <c r="V22" s="70" t="s">
        <v>51</v>
      </c>
      <c r="W22" s="141">
        <v>6105</v>
      </c>
      <c r="X22" s="90" t="s">
        <v>820</v>
      </c>
      <c r="Y22" s="76" t="s">
        <v>52</v>
      </c>
      <c r="Z22" s="77">
        <v>2904</v>
      </c>
      <c r="AA22" s="127">
        <v>11106753.3364</v>
      </c>
      <c r="AB22" s="70" t="s">
        <v>531</v>
      </c>
      <c r="AC22" s="70" t="s">
        <v>53</v>
      </c>
      <c r="AD22" s="69" t="s">
        <v>54</v>
      </c>
      <c r="AE22" s="69" t="s">
        <v>51</v>
      </c>
      <c r="AF22" s="120"/>
      <c r="AG22" s="120"/>
      <c r="AH22" s="120"/>
      <c r="AI22" s="120">
        <v>11106753.3364</v>
      </c>
      <c r="AJ22" s="121">
        <v>2221350.67</v>
      </c>
      <c r="AK22" s="79">
        <v>12</v>
      </c>
      <c r="AL22" s="133">
        <v>29618</v>
      </c>
      <c r="AM22" s="120">
        <v>355416.1</v>
      </c>
      <c r="AN22" s="78" t="s">
        <v>532</v>
      </c>
      <c r="AO22" s="136">
        <v>10751337.220000001</v>
      </c>
    </row>
    <row r="23" spans="1:41" ht="38.25">
      <c r="A23" s="69" t="s">
        <v>99</v>
      </c>
      <c r="B23" s="70" t="s">
        <v>100</v>
      </c>
      <c r="C23" s="69">
        <v>15337</v>
      </c>
      <c r="D23" s="69" t="s">
        <v>101</v>
      </c>
      <c r="E23" s="69" t="s">
        <v>44</v>
      </c>
      <c r="F23" s="113">
        <v>3350.02</v>
      </c>
      <c r="G23" s="71">
        <v>41723</v>
      </c>
      <c r="H23" s="120">
        <v>274232.63</v>
      </c>
      <c r="I23" s="72">
        <v>43927</v>
      </c>
      <c r="J23" s="69" t="s">
        <v>56</v>
      </c>
      <c r="K23" s="70" t="s">
        <v>57</v>
      </c>
      <c r="L23" s="69" t="s">
        <v>102</v>
      </c>
      <c r="M23" s="70" t="s">
        <v>103</v>
      </c>
      <c r="N23" s="73">
        <v>202000007005896</v>
      </c>
      <c r="O23" s="69" t="s">
        <v>45</v>
      </c>
      <c r="P23" s="70" t="s">
        <v>104</v>
      </c>
      <c r="Q23" s="74" t="s">
        <v>105</v>
      </c>
      <c r="R23" s="69" t="s">
        <v>48</v>
      </c>
      <c r="S23" s="69" t="s">
        <v>106</v>
      </c>
      <c r="T23" s="69" t="s">
        <v>106</v>
      </c>
      <c r="U23" s="69" t="s">
        <v>107</v>
      </c>
      <c r="V23" s="70" t="s">
        <v>51</v>
      </c>
      <c r="W23" s="141">
        <v>3536</v>
      </c>
      <c r="X23" s="90" t="s">
        <v>820</v>
      </c>
      <c r="Y23" s="76" t="s">
        <v>52</v>
      </c>
      <c r="Z23" s="77">
        <v>2904</v>
      </c>
      <c r="AA23" s="127">
        <v>644239</v>
      </c>
      <c r="AB23" s="70" t="s">
        <v>600</v>
      </c>
      <c r="AC23" s="70" t="s">
        <v>108</v>
      </c>
      <c r="AD23" s="69" t="s">
        <v>54</v>
      </c>
      <c r="AE23" s="69" t="s">
        <v>51</v>
      </c>
      <c r="AF23" s="120"/>
      <c r="AG23" s="120"/>
      <c r="AH23" s="120"/>
      <c r="AI23" s="120">
        <v>644239</v>
      </c>
      <c r="AJ23" s="121">
        <v>0</v>
      </c>
      <c r="AK23" s="79">
        <v>0</v>
      </c>
      <c r="AL23" s="133">
        <v>0</v>
      </c>
      <c r="AM23" s="120">
        <v>0</v>
      </c>
      <c r="AN23" s="78" t="s">
        <v>601</v>
      </c>
      <c r="AO23" s="136">
        <v>644239</v>
      </c>
    </row>
    <row r="24" spans="1:41" ht="38.25">
      <c r="A24" s="69" t="s">
        <v>114</v>
      </c>
      <c r="B24" s="70" t="s">
        <v>42</v>
      </c>
      <c r="C24" s="69">
        <v>240031</v>
      </c>
      <c r="D24" s="69" t="s">
        <v>43</v>
      </c>
      <c r="E24" s="69" t="s">
        <v>44</v>
      </c>
      <c r="F24" s="113">
        <v>855.5</v>
      </c>
      <c r="G24" s="71">
        <v>41597</v>
      </c>
      <c r="H24" s="120">
        <v>1004345</v>
      </c>
      <c r="I24" s="72"/>
      <c r="J24" s="69"/>
      <c r="K24" s="70"/>
      <c r="L24" s="69"/>
      <c r="M24" s="70"/>
      <c r="N24" s="73"/>
      <c r="O24" s="69" t="s">
        <v>45</v>
      </c>
      <c r="P24" s="70" t="s">
        <v>115</v>
      </c>
      <c r="Q24" s="74" t="s">
        <v>116</v>
      </c>
      <c r="R24" s="69" t="s">
        <v>48</v>
      </c>
      <c r="S24" s="69" t="s">
        <v>49</v>
      </c>
      <c r="T24" s="69" t="s">
        <v>97</v>
      </c>
      <c r="U24" s="69" t="s">
        <v>50</v>
      </c>
      <c r="V24" s="70" t="s">
        <v>51</v>
      </c>
      <c r="W24" s="141">
        <v>950</v>
      </c>
      <c r="X24" s="90" t="s">
        <v>820</v>
      </c>
      <c r="Y24" s="76" t="s">
        <v>52</v>
      </c>
      <c r="Z24" s="77">
        <v>2904</v>
      </c>
      <c r="AA24" s="127">
        <v>1289198.1499999999</v>
      </c>
      <c r="AB24" s="70" t="s">
        <v>531</v>
      </c>
      <c r="AC24" s="70" t="s">
        <v>53</v>
      </c>
      <c r="AD24" s="69" t="s">
        <v>54</v>
      </c>
      <c r="AE24" s="69" t="s">
        <v>51</v>
      </c>
      <c r="AF24" s="120"/>
      <c r="AG24" s="120"/>
      <c r="AH24" s="120"/>
      <c r="AI24" s="120">
        <v>1289198.1499999999</v>
      </c>
      <c r="AJ24" s="121">
        <v>257839.63</v>
      </c>
      <c r="AK24" s="79">
        <v>12</v>
      </c>
      <c r="AL24" s="133">
        <v>3437.86</v>
      </c>
      <c r="AM24" s="120">
        <v>41254.339999999997</v>
      </c>
      <c r="AN24" s="78" t="s">
        <v>532</v>
      </c>
      <c r="AO24" s="136">
        <v>1247943.8</v>
      </c>
    </row>
    <row r="25" spans="1:41" ht="25.5">
      <c r="A25" s="69" t="s">
        <v>88</v>
      </c>
      <c r="B25" s="70" t="s">
        <v>42</v>
      </c>
      <c r="C25" s="69">
        <v>84181</v>
      </c>
      <c r="D25" s="69" t="s">
        <v>89</v>
      </c>
      <c r="E25" s="69" t="s">
        <v>44</v>
      </c>
      <c r="F25" s="113">
        <v>472.34</v>
      </c>
      <c r="G25" s="71">
        <v>41302</v>
      </c>
      <c r="H25" s="120">
        <v>0</v>
      </c>
      <c r="I25" s="72"/>
      <c r="J25" s="69"/>
      <c r="K25" s="70"/>
      <c r="L25" s="69"/>
      <c r="M25" s="70"/>
      <c r="N25" s="73"/>
      <c r="O25" s="69" t="s">
        <v>45</v>
      </c>
      <c r="P25" s="70" t="s">
        <v>90</v>
      </c>
      <c r="Q25" s="74" t="s">
        <v>91</v>
      </c>
      <c r="R25" s="69" t="s">
        <v>48</v>
      </c>
      <c r="S25" s="69" t="s">
        <v>49</v>
      </c>
      <c r="T25" s="69" t="s">
        <v>50</v>
      </c>
      <c r="U25" s="69" t="s">
        <v>50</v>
      </c>
      <c r="V25" s="70" t="s">
        <v>51</v>
      </c>
      <c r="W25" s="141">
        <v>469</v>
      </c>
      <c r="X25" s="90" t="s">
        <v>820</v>
      </c>
      <c r="Y25" s="76" t="s">
        <v>52</v>
      </c>
      <c r="Z25" s="77">
        <v>2904</v>
      </c>
      <c r="AA25" s="127">
        <v>337201.94</v>
      </c>
      <c r="AB25" s="70" t="s">
        <v>531</v>
      </c>
      <c r="AC25" s="70" t="s">
        <v>53</v>
      </c>
      <c r="AD25" s="69" t="s">
        <v>54</v>
      </c>
      <c r="AE25" s="69" t="s">
        <v>51</v>
      </c>
      <c r="AF25" s="120"/>
      <c r="AG25" s="120"/>
      <c r="AH25" s="120"/>
      <c r="AI25" s="120">
        <v>337201.94</v>
      </c>
      <c r="AJ25" s="121">
        <v>67440.39</v>
      </c>
      <c r="AK25" s="79">
        <v>12</v>
      </c>
      <c r="AL25" s="133">
        <v>899.2</v>
      </c>
      <c r="AM25" s="120">
        <v>10790.46</v>
      </c>
      <c r="AN25" s="78" t="s">
        <v>532</v>
      </c>
      <c r="AO25" s="136">
        <v>326411.46999999997</v>
      </c>
    </row>
    <row r="26" spans="1:41" ht="76.5">
      <c r="A26" s="80" t="s">
        <v>371</v>
      </c>
      <c r="B26" s="81" t="s">
        <v>207</v>
      </c>
      <c r="C26" s="82">
        <v>77995</v>
      </c>
      <c r="D26" s="82" t="s">
        <v>93</v>
      </c>
      <c r="E26" s="82" t="s">
        <v>44</v>
      </c>
      <c r="F26" s="114">
        <v>5000</v>
      </c>
      <c r="G26" s="83">
        <v>41144</v>
      </c>
      <c r="H26" s="123">
        <v>0</v>
      </c>
      <c r="I26" s="91">
        <v>44602</v>
      </c>
      <c r="J26" s="82" t="s">
        <v>56</v>
      </c>
      <c r="K26" s="81" t="s">
        <v>57</v>
      </c>
      <c r="L26" s="82" t="s">
        <v>372</v>
      </c>
      <c r="M26" s="81" t="s">
        <v>373</v>
      </c>
      <c r="N26" s="92">
        <v>202000007051958</v>
      </c>
      <c r="O26" s="82" t="s">
        <v>45</v>
      </c>
      <c r="P26" s="81" t="s">
        <v>374</v>
      </c>
      <c r="Q26" s="93" t="s">
        <v>375</v>
      </c>
      <c r="R26" s="82" t="s">
        <v>48</v>
      </c>
      <c r="S26" s="82" t="s">
        <v>106</v>
      </c>
      <c r="T26" s="82" t="s">
        <v>106</v>
      </c>
      <c r="U26" s="82" t="s">
        <v>107</v>
      </c>
      <c r="V26" s="81" t="s">
        <v>51</v>
      </c>
      <c r="W26" s="144">
        <v>5700</v>
      </c>
      <c r="X26" s="75" t="s">
        <v>820</v>
      </c>
      <c r="Y26" s="76" t="s">
        <v>52</v>
      </c>
      <c r="Z26" s="77">
        <v>2904</v>
      </c>
      <c r="AA26" s="128">
        <v>247311.4</v>
      </c>
      <c r="AB26" s="81" t="s">
        <v>600</v>
      </c>
      <c r="AC26" s="81" t="s">
        <v>108</v>
      </c>
      <c r="AD26" s="82" t="s">
        <v>54</v>
      </c>
      <c r="AE26" s="82" t="s">
        <v>51</v>
      </c>
      <c r="AF26" s="122"/>
      <c r="AG26" s="122"/>
      <c r="AH26" s="122"/>
      <c r="AI26" s="120">
        <v>247311.4</v>
      </c>
      <c r="AJ26" s="121">
        <v>0</v>
      </c>
      <c r="AK26" s="79">
        <v>0</v>
      </c>
      <c r="AL26" s="133">
        <v>0</v>
      </c>
      <c r="AM26" s="120">
        <v>0</v>
      </c>
      <c r="AN26" s="78" t="s">
        <v>601</v>
      </c>
      <c r="AO26" s="136">
        <v>247311.4</v>
      </c>
    </row>
    <row r="27" spans="1:41" ht="25.5">
      <c r="A27" s="69" t="s">
        <v>259</v>
      </c>
      <c r="B27" s="70" t="s">
        <v>260</v>
      </c>
      <c r="C27" s="69">
        <v>1600</v>
      </c>
      <c r="D27" s="69" t="s">
        <v>101</v>
      </c>
      <c r="E27" s="69" t="s">
        <v>44</v>
      </c>
      <c r="F27" s="113">
        <v>242.81</v>
      </c>
      <c r="G27" s="71">
        <v>40569</v>
      </c>
      <c r="H27" s="120">
        <v>2900</v>
      </c>
      <c r="I27" s="72">
        <v>41736</v>
      </c>
      <c r="J27" s="69" t="s">
        <v>56</v>
      </c>
      <c r="K27" s="70" t="s">
        <v>57</v>
      </c>
      <c r="L27" s="69" t="s">
        <v>261</v>
      </c>
      <c r="M27" s="70" t="s">
        <v>262</v>
      </c>
      <c r="N27" s="73">
        <v>201400016000163</v>
      </c>
      <c r="O27" s="69" t="s">
        <v>45</v>
      </c>
      <c r="P27" s="70" t="s">
        <v>247</v>
      </c>
      <c r="Q27" s="74" t="s">
        <v>263</v>
      </c>
      <c r="R27" s="69" t="s">
        <v>48</v>
      </c>
      <c r="S27" s="69" t="s">
        <v>49</v>
      </c>
      <c r="T27" s="69" t="s">
        <v>50</v>
      </c>
      <c r="U27" s="69" t="s">
        <v>50</v>
      </c>
      <c r="V27" s="70" t="s">
        <v>51</v>
      </c>
      <c r="W27" s="141">
        <v>242.81</v>
      </c>
      <c r="X27" s="75" t="s">
        <v>820</v>
      </c>
      <c r="Y27" s="76" t="s">
        <v>52</v>
      </c>
      <c r="Z27" s="77">
        <v>2904</v>
      </c>
      <c r="AA27" s="127">
        <v>18617.900000000001</v>
      </c>
      <c r="AB27" s="70" t="s">
        <v>531</v>
      </c>
      <c r="AC27" s="70" t="s">
        <v>53</v>
      </c>
      <c r="AD27" s="69" t="s">
        <v>54</v>
      </c>
      <c r="AE27" s="69" t="s">
        <v>51</v>
      </c>
      <c r="AF27" s="120"/>
      <c r="AG27" s="120"/>
      <c r="AH27" s="120"/>
      <c r="AI27" s="120">
        <v>18617.900000000001</v>
      </c>
      <c r="AJ27" s="121">
        <v>3723.58</v>
      </c>
      <c r="AK27" s="79">
        <v>12</v>
      </c>
      <c r="AL27" s="133">
        <v>49.64</v>
      </c>
      <c r="AM27" s="120">
        <v>595.77</v>
      </c>
      <c r="AN27" s="78" t="s">
        <v>532</v>
      </c>
      <c r="AO27" s="136">
        <v>18022.12</v>
      </c>
    </row>
    <row r="28" spans="1:41" ht="63.75">
      <c r="A28" s="69" t="s">
        <v>138</v>
      </c>
      <c r="B28" s="70" t="s">
        <v>42</v>
      </c>
      <c r="C28" s="69">
        <v>64873</v>
      </c>
      <c r="D28" s="69" t="s">
        <v>89</v>
      </c>
      <c r="E28" s="69" t="s">
        <v>44</v>
      </c>
      <c r="F28" s="113">
        <v>577.5</v>
      </c>
      <c r="G28" s="71">
        <v>39721</v>
      </c>
      <c r="H28" s="120">
        <v>0</v>
      </c>
      <c r="I28" s="72"/>
      <c r="J28" s="69"/>
      <c r="K28" s="70"/>
      <c r="L28" s="69"/>
      <c r="M28" s="70"/>
      <c r="N28" s="73"/>
      <c r="O28" s="69" t="s">
        <v>120</v>
      </c>
      <c r="P28" s="70" t="s">
        <v>139</v>
      </c>
      <c r="Q28" s="74" t="s">
        <v>140</v>
      </c>
      <c r="R28" s="69" t="s">
        <v>48</v>
      </c>
      <c r="S28" s="69" t="s">
        <v>49</v>
      </c>
      <c r="T28" s="69" t="s">
        <v>141</v>
      </c>
      <c r="U28" s="69" t="s">
        <v>141</v>
      </c>
      <c r="V28" s="70" t="s">
        <v>54</v>
      </c>
      <c r="W28" s="141"/>
      <c r="X28" s="90" t="s">
        <v>820</v>
      </c>
      <c r="Y28" s="76" t="s">
        <v>52</v>
      </c>
      <c r="Z28" s="77">
        <v>2904</v>
      </c>
      <c r="AA28" s="127">
        <v>866250</v>
      </c>
      <c r="AB28" s="70" t="s">
        <v>482</v>
      </c>
      <c r="AC28" s="70" t="s">
        <v>142</v>
      </c>
      <c r="AD28" s="69" t="s">
        <v>54</v>
      </c>
      <c r="AE28" s="69" t="s">
        <v>51</v>
      </c>
      <c r="AF28" s="120"/>
      <c r="AG28" s="120"/>
      <c r="AH28" s="120"/>
      <c r="AI28" s="120">
        <v>866250</v>
      </c>
      <c r="AJ28" s="121">
        <v>173250</v>
      </c>
      <c r="AK28" s="79">
        <v>12</v>
      </c>
      <c r="AL28" s="133">
        <v>2310</v>
      </c>
      <c r="AM28" s="120">
        <v>27720</v>
      </c>
      <c r="AN28" s="78" t="s">
        <v>483</v>
      </c>
      <c r="AO28" s="136">
        <v>838530</v>
      </c>
    </row>
    <row r="29" spans="1:41" ht="63.75">
      <c r="A29" s="69" t="s">
        <v>138</v>
      </c>
      <c r="B29" s="70" t="s">
        <v>42</v>
      </c>
      <c r="C29" s="69">
        <v>64874</v>
      </c>
      <c r="D29" s="69" t="s">
        <v>89</v>
      </c>
      <c r="E29" s="69" t="s">
        <v>44</v>
      </c>
      <c r="F29" s="113">
        <v>592.5</v>
      </c>
      <c r="G29" s="71">
        <v>39721</v>
      </c>
      <c r="H29" s="120">
        <v>0</v>
      </c>
      <c r="I29" s="72"/>
      <c r="J29" s="69"/>
      <c r="K29" s="70"/>
      <c r="L29" s="69"/>
      <c r="M29" s="70"/>
      <c r="N29" s="73"/>
      <c r="O29" s="69" t="s">
        <v>120</v>
      </c>
      <c r="P29" s="70" t="s">
        <v>139</v>
      </c>
      <c r="Q29" s="74" t="s">
        <v>140</v>
      </c>
      <c r="R29" s="69" t="s">
        <v>48</v>
      </c>
      <c r="S29" s="69" t="s">
        <v>49</v>
      </c>
      <c r="T29" s="69" t="s">
        <v>141</v>
      </c>
      <c r="U29" s="69" t="s">
        <v>141</v>
      </c>
      <c r="V29" s="70" t="s">
        <v>54</v>
      </c>
      <c r="W29" s="141"/>
      <c r="X29" s="90" t="s">
        <v>820</v>
      </c>
      <c r="Y29" s="76" t="s">
        <v>52</v>
      </c>
      <c r="Z29" s="77">
        <v>2904</v>
      </c>
      <c r="AA29" s="127">
        <v>888750</v>
      </c>
      <c r="AB29" s="70" t="s">
        <v>482</v>
      </c>
      <c r="AC29" s="70" t="s">
        <v>142</v>
      </c>
      <c r="AD29" s="69" t="s">
        <v>54</v>
      </c>
      <c r="AE29" s="69" t="s">
        <v>51</v>
      </c>
      <c r="AF29" s="120"/>
      <c r="AG29" s="120"/>
      <c r="AH29" s="120"/>
      <c r="AI29" s="120">
        <v>888750</v>
      </c>
      <c r="AJ29" s="121">
        <v>177750</v>
      </c>
      <c r="AK29" s="79">
        <v>12</v>
      </c>
      <c r="AL29" s="133">
        <v>2370</v>
      </c>
      <c r="AM29" s="120">
        <v>28440</v>
      </c>
      <c r="AN29" s="78" t="s">
        <v>483</v>
      </c>
      <c r="AO29" s="136">
        <v>860310</v>
      </c>
    </row>
    <row r="30" spans="1:41" ht="63.75">
      <c r="A30" s="69" t="s">
        <v>138</v>
      </c>
      <c r="B30" s="70" t="s">
        <v>42</v>
      </c>
      <c r="C30" s="69">
        <v>64875</v>
      </c>
      <c r="D30" s="69" t="s">
        <v>89</v>
      </c>
      <c r="E30" s="69" t="s">
        <v>44</v>
      </c>
      <c r="F30" s="113">
        <v>607.5</v>
      </c>
      <c r="G30" s="71">
        <v>39721</v>
      </c>
      <c r="H30" s="120">
        <v>0</v>
      </c>
      <c r="I30" s="72"/>
      <c r="J30" s="69"/>
      <c r="K30" s="70"/>
      <c r="L30" s="69"/>
      <c r="M30" s="70"/>
      <c r="N30" s="73"/>
      <c r="O30" s="69" t="s">
        <v>120</v>
      </c>
      <c r="P30" s="70" t="s">
        <v>139</v>
      </c>
      <c r="Q30" s="74" t="s">
        <v>140</v>
      </c>
      <c r="R30" s="69" t="s">
        <v>48</v>
      </c>
      <c r="S30" s="69" t="s">
        <v>49</v>
      </c>
      <c r="T30" s="69" t="s">
        <v>141</v>
      </c>
      <c r="U30" s="69" t="s">
        <v>141</v>
      </c>
      <c r="V30" s="70" t="s">
        <v>54</v>
      </c>
      <c r="W30" s="141"/>
      <c r="X30" s="90" t="s">
        <v>820</v>
      </c>
      <c r="Y30" s="76" t="s">
        <v>52</v>
      </c>
      <c r="Z30" s="77">
        <v>2904</v>
      </c>
      <c r="AA30" s="127">
        <v>911250</v>
      </c>
      <c r="AB30" s="70" t="s">
        <v>482</v>
      </c>
      <c r="AC30" s="70" t="s">
        <v>142</v>
      </c>
      <c r="AD30" s="69" t="s">
        <v>54</v>
      </c>
      <c r="AE30" s="69" t="s">
        <v>51</v>
      </c>
      <c r="AF30" s="120"/>
      <c r="AG30" s="120"/>
      <c r="AH30" s="120"/>
      <c r="AI30" s="120">
        <v>911250</v>
      </c>
      <c r="AJ30" s="121">
        <v>182250</v>
      </c>
      <c r="AK30" s="79">
        <v>12</v>
      </c>
      <c r="AL30" s="133">
        <v>2430</v>
      </c>
      <c r="AM30" s="120">
        <v>29160</v>
      </c>
      <c r="AN30" s="78" t="s">
        <v>483</v>
      </c>
      <c r="AO30" s="136">
        <v>882090</v>
      </c>
    </row>
    <row r="31" spans="1:41" ht="63.75">
      <c r="A31" s="69" t="s">
        <v>138</v>
      </c>
      <c r="B31" s="70" t="s">
        <v>42</v>
      </c>
      <c r="C31" s="69">
        <v>64876</v>
      </c>
      <c r="D31" s="69" t="s">
        <v>89</v>
      </c>
      <c r="E31" s="69" t="s">
        <v>44</v>
      </c>
      <c r="F31" s="113">
        <v>817</v>
      </c>
      <c r="G31" s="71">
        <v>39721</v>
      </c>
      <c r="H31" s="120">
        <v>0</v>
      </c>
      <c r="I31" s="72"/>
      <c r="J31" s="69"/>
      <c r="K31" s="70"/>
      <c r="L31" s="69"/>
      <c r="M31" s="70"/>
      <c r="N31" s="73"/>
      <c r="O31" s="69" t="s">
        <v>120</v>
      </c>
      <c r="P31" s="70" t="s">
        <v>139</v>
      </c>
      <c r="Q31" s="74" t="s">
        <v>140</v>
      </c>
      <c r="R31" s="69" t="s">
        <v>48</v>
      </c>
      <c r="S31" s="69" t="s">
        <v>49</v>
      </c>
      <c r="T31" s="69" t="s">
        <v>141</v>
      </c>
      <c r="U31" s="69" t="s">
        <v>141</v>
      </c>
      <c r="V31" s="70" t="s">
        <v>54</v>
      </c>
      <c r="W31" s="141"/>
      <c r="X31" s="90" t="s">
        <v>820</v>
      </c>
      <c r="Y31" s="76" t="s">
        <v>52</v>
      </c>
      <c r="Z31" s="77">
        <v>2904</v>
      </c>
      <c r="AA31" s="127">
        <v>1225500</v>
      </c>
      <c r="AB31" s="70" t="s">
        <v>482</v>
      </c>
      <c r="AC31" s="70" t="s">
        <v>142</v>
      </c>
      <c r="AD31" s="69" t="s">
        <v>54</v>
      </c>
      <c r="AE31" s="69" t="s">
        <v>51</v>
      </c>
      <c r="AF31" s="120"/>
      <c r="AG31" s="120"/>
      <c r="AH31" s="120"/>
      <c r="AI31" s="120">
        <v>1225500</v>
      </c>
      <c r="AJ31" s="121">
        <v>245100</v>
      </c>
      <c r="AK31" s="79">
        <v>12</v>
      </c>
      <c r="AL31" s="133">
        <v>3268</v>
      </c>
      <c r="AM31" s="120">
        <v>39216</v>
      </c>
      <c r="AN31" s="78" t="s">
        <v>483</v>
      </c>
      <c r="AO31" s="136">
        <v>1186284</v>
      </c>
    </row>
    <row r="32" spans="1:41" ht="38.25">
      <c r="A32" s="69" t="s">
        <v>180</v>
      </c>
      <c r="B32" s="70" t="s">
        <v>181</v>
      </c>
      <c r="C32" s="69">
        <v>157091</v>
      </c>
      <c r="D32" s="69" t="s">
        <v>101</v>
      </c>
      <c r="E32" s="69" t="s">
        <v>44</v>
      </c>
      <c r="F32" s="113">
        <v>3575</v>
      </c>
      <c r="G32" s="71">
        <v>39413</v>
      </c>
      <c r="H32" s="120">
        <v>0</v>
      </c>
      <c r="I32" s="72"/>
      <c r="J32" s="69"/>
      <c r="K32" s="70"/>
      <c r="L32" s="69"/>
      <c r="M32" s="70"/>
      <c r="N32" s="73"/>
      <c r="O32" s="69" t="s">
        <v>45</v>
      </c>
      <c r="P32" s="70" t="s">
        <v>182</v>
      </c>
      <c r="Q32" s="74" t="s">
        <v>183</v>
      </c>
      <c r="R32" s="69" t="s">
        <v>48</v>
      </c>
      <c r="S32" s="69" t="s">
        <v>49</v>
      </c>
      <c r="T32" s="69" t="s">
        <v>50</v>
      </c>
      <c r="U32" s="69" t="s">
        <v>50</v>
      </c>
      <c r="V32" s="70" t="s">
        <v>51</v>
      </c>
      <c r="W32" s="141">
        <v>3600</v>
      </c>
      <c r="X32" s="75" t="s">
        <v>820</v>
      </c>
      <c r="Y32" s="76" t="s">
        <v>52</v>
      </c>
      <c r="Z32" s="77">
        <v>2904</v>
      </c>
      <c r="AA32" s="127">
        <v>28886</v>
      </c>
      <c r="AB32" s="70" t="s">
        <v>531</v>
      </c>
      <c r="AC32" s="70" t="s">
        <v>53</v>
      </c>
      <c r="AD32" s="69" t="s">
        <v>54</v>
      </c>
      <c r="AE32" s="69" t="s">
        <v>51</v>
      </c>
      <c r="AF32" s="120"/>
      <c r="AG32" s="120"/>
      <c r="AH32" s="120"/>
      <c r="AI32" s="120">
        <v>28886</v>
      </c>
      <c r="AJ32" s="121">
        <v>5777.2</v>
      </c>
      <c r="AK32" s="79">
        <v>12</v>
      </c>
      <c r="AL32" s="133">
        <v>77.03</v>
      </c>
      <c r="AM32" s="120">
        <v>924.35</v>
      </c>
      <c r="AN32" s="78" t="s">
        <v>532</v>
      </c>
      <c r="AO32" s="136">
        <v>27961.64</v>
      </c>
    </row>
    <row r="33" spans="1:41" ht="38.25">
      <c r="A33" s="69" t="s">
        <v>191</v>
      </c>
      <c r="B33" s="70" t="s">
        <v>185</v>
      </c>
      <c r="C33" s="69">
        <v>36250</v>
      </c>
      <c r="D33" s="69" t="s">
        <v>101</v>
      </c>
      <c r="E33" s="69" t="s">
        <v>44</v>
      </c>
      <c r="F33" s="113">
        <v>8214.6200000000008</v>
      </c>
      <c r="G33" s="71">
        <v>39371</v>
      </c>
      <c r="H33" s="120">
        <v>10000</v>
      </c>
      <c r="I33" s="72"/>
      <c r="J33" s="69"/>
      <c r="K33" s="70"/>
      <c r="L33" s="69"/>
      <c r="M33" s="70"/>
      <c r="N33" s="73"/>
      <c r="O33" s="69" t="s">
        <v>45</v>
      </c>
      <c r="P33" s="70" t="s">
        <v>192</v>
      </c>
      <c r="Q33" s="74" t="s">
        <v>193</v>
      </c>
      <c r="R33" s="69" t="s">
        <v>48</v>
      </c>
      <c r="S33" s="69" t="s">
        <v>49</v>
      </c>
      <c r="T33" s="69" t="s">
        <v>50</v>
      </c>
      <c r="U33" s="69" t="s">
        <v>50</v>
      </c>
      <c r="V33" s="70" t="s">
        <v>54</v>
      </c>
      <c r="W33" s="141">
        <v>7506</v>
      </c>
      <c r="X33" s="75" t="s">
        <v>820</v>
      </c>
      <c r="Y33" s="76" t="s">
        <v>52</v>
      </c>
      <c r="Z33" s="77">
        <v>2904</v>
      </c>
      <c r="AA33" s="127">
        <v>103449.44</v>
      </c>
      <c r="AB33" s="70" t="s">
        <v>531</v>
      </c>
      <c r="AC33" s="70" t="s">
        <v>53</v>
      </c>
      <c r="AD33" s="69" t="s">
        <v>54</v>
      </c>
      <c r="AE33" s="69" t="s">
        <v>51</v>
      </c>
      <c r="AF33" s="120"/>
      <c r="AG33" s="120"/>
      <c r="AH33" s="120"/>
      <c r="AI33" s="120">
        <v>103449.44</v>
      </c>
      <c r="AJ33" s="121">
        <v>20689.89</v>
      </c>
      <c r="AK33" s="79">
        <v>12</v>
      </c>
      <c r="AL33" s="133">
        <v>275.86</v>
      </c>
      <c r="AM33" s="120">
        <v>3310.38</v>
      </c>
      <c r="AN33" s="78" t="s">
        <v>532</v>
      </c>
      <c r="AO33" s="136"/>
    </row>
    <row r="34" spans="1:41" ht="38.25">
      <c r="A34" s="69" t="s">
        <v>268</v>
      </c>
      <c r="B34" s="70" t="s">
        <v>269</v>
      </c>
      <c r="C34" s="69">
        <v>12283</v>
      </c>
      <c r="D34" s="69" t="s">
        <v>101</v>
      </c>
      <c r="E34" s="69" t="s">
        <v>44</v>
      </c>
      <c r="F34" s="113">
        <v>6200</v>
      </c>
      <c r="G34" s="71">
        <v>39323</v>
      </c>
      <c r="H34" s="120"/>
      <c r="I34" s="72">
        <v>41893</v>
      </c>
      <c r="J34" s="69" t="s">
        <v>56</v>
      </c>
      <c r="K34" s="70" t="s">
        <v>57</v>
      </c>
      <c r="L34" s="69" t="s">
        <v>270</v>
      </c>
      <c r="M34" s="70" t="s">
        <v>271</v>
      </c>
      <c r="N34" s="73">
        <v>201400016000772</v>
      </c>
      <c r="O34" s="69" t="s">
        <v>45</v>
      </c>
      <c r="P34" s="70" t="s">
        <v>136</v>
      </c>
      <c r="Q34" s="74" t="s">
        <v>272</v>
      </c>
      <c r="R34" s="69" t="s">
        <v>48</v>
      </c>
      <c r="S34" s="69" t="s">
        <v>49</v>
      </c>
      <c r="T34" s="69" t="s">
        <v>50</v>
      </c>
      <c r="U34" s="69" t="s">
        <v>50</v>
      </c>
      <c r="V34" s="70" t="s">
        <v>54</v>
      </c>
      <c r="W34" s="141">
        <v>1139</v>
      </c>
      <c r="X34" s="75" t="s">
        <v>820</v>
      </c>
      <c r="Y34" s="76" t="s">
        <v>52</v>
      </c>
      <c r="Z34" s="77">
        <v>2904</v>
      </c>
      <c r="AA34" s="127">
        <v>140000</v>
      </c>
      <c r="AB34" s="70" t="s">
        <v>531</v>
      </c>
      <c r="AC34" s="70" t="s">
        <v>53</v>
      </c>
      <c r="AD34" s="69" t="s">
        <v>54</v>
      </c>
      <c r="AE34" s="69" t="s">
        <v>51</v>
      </c>
      <c r="AF34" s="120"/>
      <c r="AG34" s="120"/>
      <c r="AH34" s="120"/>
      <c r="AI34" s="120">
        <v>140000</v>
      </c>
      <c r="AJ34" s="121">
        <v>28000</v>
      </c>
      <c r="AK34" s="79">
        <v>12</v>
      </c>
      <c r="AL34" s="133">
        <v>373.33</v>
      </c>
      <c r="AM34" s="120">
        <v>4480</v>
      </c>
      <c r="AN34" s="78" t="s">
        <v>532</v>
      </c>
      <c r="AO34" s="136">
        <v>135520</v>
      </c>
    </row>
    <row r="35" spans="1:41" ht="51">
      <c r="A35" s="69" t="s">
        <v>194</v>
      </c>
      <c r="B35" s="70" t="s">
        <v>195</v>
      </c>
      <c r="C35" s="69">
        <v>12829</v>
      </c>
      <c r="D35" s="69" t="s">
        <v>101</v>
      </c>
      <c r="E35" s="69" t="s">
        <v>44</v>
      </c>
      <c r="F35" s="113">
        <v>10000</v>
      </c>
      <c r="G35" s="71">
        <v>39314</v>
      </c>
      <c r="H35" s="120">
        <v>0</v>
      </c>
      <c r="I35" s="72"/>
      <c r="J35" s="69"/>
      <c r="K35" s="70"/>
      <c r="L35" s="69"/>
      <c r="M35" s="70"/>
      <c r="N35" s="73"/>
      <c r="O35" s="69" t="s">
        <v>45</v>
      </c>
      <c r="P35" s="70" t="s">
        <v>196</v>
      </c>
      <c r="Q35" s="74" t="s">
        <v>197</v>
      </c>
      <c r="R35" s="69" t="s">
        <v>48</v>
      </c>
      <c r="S35" s="69" t="s">
        <v>49</v>
      </c>
      <c r="T35" s="69" t="s">
        <v>198</v>
      </c>
      <c r="U35" s="69" t="s">
        <v>50</v>
      </c>
      <c r="V35" s="70" t="s">
        <v>54</v>
      </c>
      <c r="W35" s="141"/>
      <c r="X35" s="75" t="s">
        <v>820</v>
      </c>
      <c r="Y35" s="76" t="s">
        <v>52</v>
      </c>
      <c r="Z35" s="77">
        <v>2904</v>
      </c>
      <c r="AA35" s="127">
        <v>1500000</v>
      </c>
      <c r="AB35" s="70" t="s">
        <v>531</v>
      </c>
      <c r="AC35" s="70" t="s">
        <v>53</v>
      </c>
      <c r="AD35" s="69" t="s">
        <v>54</v>
      </c>
      <c r="AE35" s="69" t="s">
        <v>51</v>
      </c>
      <c r="AF35" s="120"/>
      <c r="AG35" s="120"/>
      <c r="AH35" s="120"/>
      <c r="AI35" s="120">
        <v>1500000</v>
      </c>
      <c r="AJ35" s="121">
        <v>300000</v>
      </c>
      <c r="AK35" s="79">
        <v>12</v>
      </c>
      <c r="AL35" s="133">
        <v>4000</v>
      </c>
      <c r="AM35" s="120">
        <v>48000</v>
      </c>
      <c r="AN35" s="78" t="s">
        <v>532</v>
      </c>
      <c r="AO35" s="136">
        <v>1452000</v>
      </c>
    </row>
    <row r="36" spans="1:41" ht="51">
      <c r="A36" s="69" t="s">
        <v>314</v>
      </c>
      <c r="B36" s="70" t="s">
        <v>315</v>
      </c>
      <c r="C36" s="69">
        <v>8154</v>
      </c>
      <c r="D36" s="69" t="s">
        <v>101</v>
      </c>
      <c r="E36" s="69" t="s">
        <v>44</v>
      </c>
      <c r="F36" s="113">
        <v>413.09</v>
      </c>
      <c r="G36" s="71">
        <v>39290</v>
      </c>
      <c r="H36" s="120">
        <v>0</v>
      </c>
      <c r="I36" s="72">
        <v>41967</v>
      </c>
      <c r="J36" s="69" t="s">
        <v>56</v>
      </c>
      <c r="K36" s="70" t="s">
        <v>57</v>
      </c>
      <c r="L36" s="69" t="s">
        <v>316</v>
      </c>
      <c r="M36" s="70" t="s">
        <v>317</v>
      </c>
      <c r="N36" s="73">
        <v>201400003004179</v>
      </c>
      <c r="O36" s="69" t="s">
        <v>45</v>
      </c>
      <c r="P36" s="70" t="s">
        <v>247</v>
      </c>
      <c r="Q36" s="74" t="s">
        <v>318</v>
      </c>
      <c r="R36" s="69" t="s">
        <v>48</v>
      </c>
      <c r="S36" s="69" t="s">
        <v>49</v>
      </c>
      <c r="T36" s="69" t="s">
        <v>50</v>
      </c>
      <c r="U36" s="69" t="s">
        <v>50</v>
      </c>
      <c r="V36" s="70" t="s">
        <v>51</v>
      </c>
      <c r="W36" s="141">
        <v>415</v>
      </c>
      <c r="X36" s="75" t="s">
        <v>820</v>
      </c>
      <c r="Y36" s="76" t="s">
        <v>52</v>
      </c>
      <c r="Z36" s="77">
        <v>2904</v>
      </c>
      <c r="AA36" s="127">
        <v>68225.94</v>
      </c>
      <c r="AB36" s="70" t="s">
        <v>531</v>
      </c>
      <c r="AC36" s="70" t="s">
        <v>53</v>
      </c>
      <c r="AD36" s="69" t="s">
        <v>54</v>
      </c>
      <c r="AE36" s="69" t="s">
        <v>51</v>
      </c>
      <c r="AF36" s="120"/>
      <c r="AG36" s="120"/>
      <c r="AH36" s="120"/>
      <c r="AI36" s="120">
        <v>68225.94</v>
      </c>
      <c r="AJ36" s="121">
        <v>13645.19</v>
      </c>
      <c r="AK36" s="79">
        <v>12</v>
      </c>
      <c r="AL36" s="133">
        <v>181.93</v>
      </c>
      <c r="AM36" s="120">
        <v>2183.23</v>
      </c>
      <c r="AN36" s="78" t="s">
        <v>532</v>
      </c>
      <c r="AO36" s="136">
        <v>66042.710000000006</v>
      </c>
    </row>
    <row r="37" spans="1:41" ht="38.25">
      <c r="A37" s="80" t="s">
        <v>376</v>
      </c>
      <c r="B37" s="82" t="s">
        <v>377</v>
      </c>
      <c r="C37" s="82">
        <v>8490</v>
      </c>
      <c r="D37" s="82" t="s">
        <v>101</v>
      </c>
      <c r="E37" s="82" t="s">
        <v>44</v>
      </c>
      <c r="F37" s="114">
        <v>9600</v>
      </c>
      <c r="G37" s="83">
        <v>39148</v>
      </c>
      <c r="H37" s="123"/>
      <c r="I37" s="91">
        <v>39561</v>
      </c>
      <c r="J37" s="82" t="s">
        <v>56</v>
      </c>
      <c r="K37" s="81" t="s">
        <v>57</v>
      </c>
      <c r="L37" s="82" t="s">
        <v>74</v>
      </c>
      <c r="M37" s="81" t="s">
        <v>378</v>
      </c>
      <c r="N37" s="92">
        <v>200700004024593</v>
      </c>
      <c r="O37" s="82" t="s">
        <v>45</v>
      </c>
      <c r="P37" s="81" t="s">
        <v>379</v>
      </c>
      <c r="Q37" s="93" t="s">
        <v>380</v>
      </c>
      <c r="R37" s="82" t="s">
        <v>48</v>
      </c>
      <c r="S37" s="81" t="s">
        <v>49</v>
      </c>
      <c r="T37" s="82" t="s">
        <v>97</v>
      </c>
      <c r="U37" s="82" t="s">
        <v>381</v>
      </c>
      <c r="V37" s="81" t="s">
        <v>51</v>
      </c>
      <c r="W37" s="144">
        <v>9610</v>
      </c>
      <c r="X37" s="88" t="s">
        <v>820</v>
      </c>
      <c r="Y37" s="76" t="s">
        <v>52</v>
      </c>
      <c r="Z37" s="77">
        <v>2904</v>
      </c>
      <c r="AA37" s="128">
        <v>1440000</v>
      </c>
      <c r="AB37" s="81" t="s">
        <v>370</v>
      </c>
      <c r="AC37" s="81" t="s">
        <v>98</v>
      </c>
      <c r="AD37" s="82" t="s">
        <v>54</v>
      </c>
      <c r="AE37" s="82" t="s">
        <v>51</v>
      </c>
      <c r="AF37" s="122"/>
      <c r="AG37" s="122"/>
      <c r="AH37" s="122"/>
      <c r="AI37" s="122">
        <v>1440000</v>
      </c>
      <c r="AJ37" s="121">
        <v>288000</v>
      </c>
      <c r="AK37" s="79">
        <v>12</v>
      </c>
      <c r="AL37" s="133">
        <v>3840</v>
      </c>
      <c r="AM37" s="123">
        <v>46080</v>
      </c>
      <c r="AN37" s="89" t="s">
        <v>571</v>
      </c>
      <c r="AO37" s="137">
        <v>1393920</v>
      </c>
    </row>
    <row r="38" spans="1:41" ht="51">
      <c r="A38" s="69" t="s">
        <v>273</v>
      </c>
      <c r="B38" s="70" t="s">
        <v>42</v>
      </c>
      <c r="C38" s="69">
        <v>49723</v>
      </c>
      <c r="D38" s="69" t="s">
        <v>89</v>
      </c>
      <c r="E38" s="69" t="s">
        <v>44</v>
      </c>
      <c r="F38" s="113">
        <v>16793.419999999998</v>
      </c>
      <c r="G38" s="71">
        <v>39008</v>
      </c>
      <c r="H38" s="120">
        <v>1697000</v>
      </c>
      <c r="I38" s="72">
        <v>41508</v>
      </c>
      <c r="J38" s="69" t="s">
        <v>56</v>
      </c>
      <c r="K38" s="70" t="s">
        <v>57</v>
      </c>
      <c r="L38" s="69" t="s">
        <v>274</v>
      </c>
      <c r="M38" s="70" t="s">
        <v>275</v>
      </c>
      <c r="N38" s="73">
        <v>201300005004850</v>
      </c>
      <c r="O38" s="69" t="s">
        <v>45</v>
      </c>
      <c r="P38" s="70" t="s">
        <v>276</v>
      </c>
      <c r="Q38" s="74" t="s">
        <v>277</v>
      </c>
      <c r="R38" s="69" t="s">
        <v>48</v>
      </c>
      <c r="S38" s="69" t="s">
        <v>49</v>
      </c>
      <c r="T38" s="69" t="s">
        <v>97</v>
      </c>
      <c r="U38" s="69" t="s">
        <v>190</v>
      </c>
      <c r="V38" s="70" t="s">
        <v>51</v>
      </c>
      <c r="W38" s="141">
        <v>27913</v>
      </c>
      <c r="X38" s="75" t="s">
        <v>820</v>
      </c>
      <c r="Y38" s="76" t="s">
        <v>52</v>
      </c>
      <c r="Z38" s="77">
        <v>2904</v>
      </c>
      <c r="AA38" s="127">
        <v>18158812.559999999</v>
      </c>
      <c r="AB38" s="70" t="s">
        <v>552</v>
      </c>
      <c r="AC38" s="70" t="s">
        <v>278</v>
      </c>
      <c r="AD38" s="69" t="s">
        <v>54</v>
      </c>
      <c r="AE38" s="69" t="s">
        <v>51</v>
      </c>
      <c r="AF38" s="120"/>
      <c r="AG38" s="120"/>
      <c r="AH38" s="120"/>
      <c r="AI38" s="120">
        <v>18158812.559999999</v>
      </c>
      <c r="AJ38" s="121">
        <v>3631762.51</v>
      </c>
      <c r="AK38" s="79">
        <v>12</v>
      </c>
      <c r="AL38" s="133">
        <v>48423.5</v>
      </c>
      <c r="AM38" s="120">
        <v>581082</v>
      </c>
      <c r="AN38" s="78" t="s">
        <v>553</v>
      </c>
      <c r="AO38" s="136">
        <v>17577730.550000001</v>
      </c>
    </row>
    <row r="39" spans="1:41" ht="25.5">
      <c r="A39" s="69" t="s">
        <v>134</v>
      </c>
      <c r="B39" s="70" t="s">
        <v>135</v>
      </c>
      <c r="C39" s="69">
        <v>3813</v>
      </c>
      <c r="D39" s="69" t="s">
        <v>101</v>
      </c>
      <c r="E39" s="69" t="s">
        <v>44</v>
      </c>
      <c r="F39" s="113">
        <v>3358.3</v>
      </c>
      <c r="G39" s="71">
        <v>38730</v>
      </c>
      <c r="H39" s="120">
        <v>0</v>
      </c>
      <c r="I39" s="72"/>
      <c r="J39" s="69"/>
      <c r="K39" s="70"/>
      <c r="L39" s="69"/>
      <c r="M39" s="70"/>
      <c r="N39" s="73"/>
      <c r="O39" s="69" t="s">
        <v>45</v>
      </c>
      <c r="P39" s="70" t="s">
        <v>136</v>
      </c>
      <c r="Q39" s="74" t="s">
        <v>137</v>
      </c>
      <c r="R39" s="69" t="s">
        <v>48</v>
      </c>
      <c r="S39" s="69" t="s">
        <v>49</v>
      </c>
      <c r="T39" s="69" t="s">
        <v>50</v>
      </c>
      <c r="U39" s="69" t="s">
        <v>50</v>
      </c>
      <c r="V39" s="70" t="s">
        <v>51</v>
      </c>
      <c r="W39" s="141">
        <v>3958</v>
      </c>
      <c r="X39" s="90" t="s">
        <v>820</v>
      </c>
      <c r="Y39" s="76" t="s">
        <v>52</v>
      </c>
      <c r="Z39" s="77">
        <v>2904</v>
      </c>
      <c r="AA39" s="127">
        <v>420000</v>
      </c>
      <c r="AB39" s="70" t="s">
        <v>531</v>
      </c>
      <c r="AC39" s="70" t="s">
        <v>53</v>
      </c>
      <c r="AD39" s="69" t="s">
        <v>54</v>
      </c>
      <c r="AE39" s="69" t="s">
        <v>51</v>
      </c>
      <c r="AF39" s="120"/>
      <c r="AG39" s="120"/>
      <c r="AH39" s="120"/>
      <c r="AI39" s="120">
        <v>420000</v>
      </c>
      <c r="AJ39" s="121">
        <v>84000</v>
      </c>
      <c r="AK39" s="79">
        <v>12</v>
      </c>
      <c r="AL39" s="133">
        <v>1120</v>
      </c>
      <c r="AM39" s="120">
        <v>13440</v>
      </c>
      <c r="AN39" s="78" t="s">
        <v>532</v>
      </c>
      <c r="AO39" s="136">
        <v>406560</v>
      </c>
    </row>
    <row r="40" spans="1:41" ht="51">
      <c r="A40" s="69" t="s">
        <v>166</v>
      </c>
      <c r="B40" s="70" t="s">
        <v>167</v>
      </c>
      <c r="C40" s="69">
        <v>128785</v>
      </c>
      <c r="D40" s="69" t="s">
        <v>101</v>
      </c>
      <c r="E40" s="69" t="s">
        <v>44</v>
      </c>
      <c r="F40" s="113">
        <v>2000</v>
      </c>
      <c r="G40" s="71">
        <v>36865</v>
      </c>
      <c r="H40" s="120">
        <v>1000</v>
      </c>
      <c r="I40" s="72">
        <v>41893</v>
      </c>
      <c r="J40" s="69" t="s">
        <v>56</v>
      </c>
      <c r="K40" s="70" t="s">
        <v>57</v>
      </c>
      <c r="L40" s="69" t="s">
        <v>168</v>
      </c>
      <c r="M40" s="70" t="s">
        <v>169</v>
      </c>
      <c r="N40" s="73">
        <v>201400016000762</v>
      </c>
      <c r="O40" s="69" t="s">
        <v>45</v>
      </c>
      <c r="P40" s="70" t="s">
        <v>170</v>
      </c>
      <c r="Q40" s="74" t="s">
        <v>171</v>
      </c>
      <c r="R40" s="69" t="s">
        <v>48</v>
      </c>
      <c r="S40" s="69" t="s">
        <v>49</v>
      </c>
      <c r="T40" s="69" t="s">
        <v>50</v>
      </c>
      <c r="U40" s="69" t="s">
        <v>50</v>
      </c>
      <c r="V40" s="70" t="s">
        <v>51</v>
      </c>
      <c r="W40" s="141">
        <v>2014</v>
      </c>
      <c r="X40" s="90" t="s">
        <v>820</v>
      </c>
      <c r="Y40" s="76" t="s">
        <v>52</v>
      </c>
      <c r="Z40" s="77">
        <v>2904</v>
      </c>
      <c r="AA40" s="127">
        <v>160000</v>
      </c>
      <c r="AB40" s="70" t="s">
        <v>531</v>
      </c>
      <c r="AC40" s="70" t="s">
        <v>53</v>
      </c>
      <c r="AD40" s="69" t="s">
        <v>54</v>
      </c>
      <c r="AE40" s="69" t="s">
        <v>51</v>
      </c>
      <c r="AF40" s="120"/>
      <c r="AG40" s="120"/>
      <c r="AH40" s="120"/>
      <c r="AI40" s="120">
        <v>160000</v>
      </c>
      <c r="AJ40" s="121">
        <v>32000</v>
      </c>
      <c r="AK40" s="79">
        <v>12</v>
      </c>
      <c r="AL40" s="133">
        <v>426.66</v>
      </c>
      <c r="AM40" s="120">
        <v>5120</v>
      </c>
      <c r="AN40" s="78" t="s">
        <v>532</v>
      </c>
      <c r="AO40" s="136">
        <v>154880</v>
      </c>
    </row>
    <row r="41" spans="1:41" ht="38.25">
      <c r="A41" s="69" t="s">
        <v>162</v>
      </c>
      <c r="B41" s="70" t="s">
        <v>163</v>
      </c>
      <c r="C41" s="69">
        <v>10786</v>
      </c>
      <c r="D41" s="69" t="s">
        <v>101</v>
      </c>
      <c r="E41" s="69" t="s">
        <v>44</v>
      </c>
      <c r="F41" s="113">
        <v>6180</v>
      </c>
      <c r="G41" s="71">
        <v>36826</v>
      </c>
      <c r="H41" s="120">
        <v>48000</v>
      </c>
      <c r="I41" s="72"/>
      <c r="J41" s="69"/>
      <c r="K41" s="70"/>
      <c r="L41" s="69"/>
      <c r="M41" s="70"/>
      <c r="N41" s="73"/>
      <c r="O41" s="69" t="s">
        <v>45</v>
      </c>
      <c r="P41" s="70" t="s">
        <v>164</v>
      </c>
      <c r="Q41" s="74" t="s">
        <v>165</v>
      </c>
      <c r="R41" s="69" t="s">
        <v>48</v>
      </c>
      <c r="S41" s="69" t="s">
        <v>49</v>
      </c>
      <c r="T41" s="69" t="s">
        <v>50</v>
      </c>
      <c r="U41" s="69" t="s">
        <v>50</v>
      </c>
      <c r="V41" s="70" t="s">
        <v>51</v>
      </c>
      <c r="W41" s="141">
        <v>6185</v>
      </c>
      <c r="X41" s="90" t="s">
        <v>820</v>
      </c>
      <c r="Y41" s="76" t="s">
        <v>52</v>
      </c>
      <c r="Z41" s="77">
        <v>2904</v>
      </c>
      <c r="AA41" s="127">
        <v>2122200</v>
      </c>
      <c r="AB41" s="70" t="s">
        <v>531</v>
      </c>
      <c r="AC41" s="70" t="s">
        <v>53</v>
      </c>
      <c r="AD41" s="69" t="s">
        <v>54</v>
      </c>
      <c r="AE41" s="69" t="s">
        <v>51</v>
      </c>
      <c r="AF41" s="120"/>
      <c r="AG41" s="120"/>
      <c r="AH41" s="120"/>
      <c r="AI41" s="120">
        <v>2122200</v>
      </c>
      <c r="AJ41" s="121">
        <v>424440</v>
      </c>
      <c r="AK41" s="79">
        <v>12</v>
      </c>
      <c r="AL41" s="133">
        <v>5659.2</v>
      </c>
      <c r="AM41" s="120">
        <v>67910.399999999994</v>
      </c>
      <c r="AN41" s="78" t="s">
        <v>532</v>
      </c>
      <c r="AO41" s="136">
        <v>2054289.6</v>
      </c>
    </row>
    <row r="42" spans="1:41" ht="38.25">
      <c r="A42" s="69" t="s">
        <v>176</v>
      </c>
      <c r="B42" s="70" t="s">
        <v>177</v>
      </c>
      <c r="C42" s="69">
        <v>5332</v>
      </c>
      <c r="D42" s="69" t="s">
        <v>101</v>
      </c>
      <c r="E42" s="69" t="s">
        <v>44</v>
      </c>
      <c r="F42" s="113">
        <v>9586.99</v>
      </c>
      <c r="G42" s="71">
        <v>36826</v>
      </c>
      <c r="H42" s="120">
        <v>1000</v>
      </c>
      <c r="I42" s="72"/>
      <c r="J42" s="69"/>
      <c r="K42" s="70"/>
      <c r="L42" s="69"/>
      <c r="M42" s="70"/>
      <c r="N42" s="73"/>
      <c r="O42" s="69" t="s">
        <v>45</v>
      </c>
      <c r="P42" s="70" t="s">
        <v>178</v>
      </c>
      <c r="Q42" s="74" t="s">
        <v>179</v>
      </c>
      <c r="R42" s="69" t="s">
        <v>48</v>
      </c>
      <c r="S42" s="69" t="s">
        <v>49</v>
      </c>
      <c r="T42" s="69" t="s">
        <v>50</v>
      </c>
      <c r="U42" s="69" t="s">
        <v>50</v>
      </c>
      <c r="V42" s="70" t="s">
        <v>51</v>
      </c>
      <c r="W42" s="141">
        <v>11000</v>
      </c>
      <c r="X42" s="75" t="s">
        <v>820</v>
      </c>
      <c r="Y42" s="76" t="s">
        <v>52</v>
      </c>
      <c r="Z42" s="77">
        <v>2904</v>
      </c>
      <c r="AA42" s="127">
        <v>153391.84</v>
      </c>
      <c r="AB42" s="70" t="s">
        <v>531</v>
      </c>
      <c r="AC42" s="70" t="s">
        <v>53</v>
      </c>
      <c r="AD42" s="69" t="s">
        <v>54</v>
      </c>
      <c r="AE42" s="69" t="s">
        <v>51</v>
      </c>
      <c r="AF42" s="120"/>
      <c r="AG42" s="120"/>
      <c r="AH42" s="120"/>
      <c r="AI42" s="120">
        <v>153391.84</v>
      </c>
      <c r="AJ42" s="121">
        <v>30678.37</v>
      </c>
      <c r="AK42" s="79">
        <v>12</v>
      </c>
      <c r="AL42" s="133">
        <v>409.04</v>
      </c>
      <c r="AM42" s="120">
        <v>4908.53</v>
      </c>
      <c r="AN42" s="78" t="s">
        <v>532</v>
      </c>
      <c r="AO42" s="136">
        <v>148483.29999999999</v>
      </c>
    </row>
    <row r="43" spans="1:41" ht="38.25">
      <c r="A43" s="69" t="s">
        <v>242</v>
      </c>
      <c r="B43" s="70" t="s">
        <v>243</v>
      </c>
      <c r="C43" s="69">
        <v>28933</v>
      </c>
      <c r="D43" s="69" t="s">
        <v>101</v>
      </c>
      <c r="E43" s="69" t="s">
        <v>44</v>
      </c>
      <c r="F43" s="113">
        <v>11250</v>
      </c>
      <c r="G43" s="71">
        <v>36803</v>
      </c>
      <c r="H43" s="120">
        <v>1000</v>
      </c>
      <c r="I43" s="72"/>
      <c r="J43" s="69"/>
      <c r="K43" s="70"/>
      <c r="L43" s="69"/>
      <c r="M43" s="70"/>
      <c r="N43" s="73"/>
      <c r="O43" s="69" t="s">
        <v>45</v>
      </c>
      <c r="P43" s="70" t="s">
        <v>174</v>
      </c>
      <c r="Q43" s="74" t="s">
        <v>244</v>
      </c>
      <c r="R43" s="69" t="s">
        <v>48</v>
      </c>
      <c r="S43" s="69" t="s">
        <v>49</v>
      </c>
      <c r="T43" s="69" t="s">
        <v>50</v>
      </c>
      <c r="U43" s="69" t="s">
        <v>50</v>
      </c>
      <c r="V43" s="70" t="s">
        <v>51</v>
      </c>
      <c r="W43" s="141">
        <v>11251</v>
      </c>
      <c r="X43" s="75" t="s">
        <v>820</v>
      </c>
      <c r="Y43" s="76" t="s">
        <v>52</v>
      </c>
      <c r="Z43" s="77">
        <v>2904</v>
      </c>
      <c r="AA43" s="127">
        <v>8164.8</v>
      </c>
      <c r="AB43" s="70" t="s">
        <v>531</v>
      </c>
      <c r="AC43" s="70" t="s">
        <v>53</v>
      </c>
      <c r="AD43" s="69" t="s">
        <v>54</v>
      </c>
      <c r="AE43" s="69" t="s">
        <v>51</v>
      </c>
      <c r="AF43" s="120"/>
      <c r="AG43" s="120"/>
      <c r="AH43" s="120"/>
      <c r="AI43" s="120">
        <v>8164.8</v>
      </c>
      <c r="AJ43" s="121">
        <v>1632.96</v>
      </c>
      <c r="AK43" s="79">
        <v>12</v>
      </c>
      <c r="AL43" s="133">
        <v>21.77</v>
      </c>
      <c r="AM43" s="120">
        <v>261.27</v>
      </c>
      <c r="AN43" s="78" t="s">
        <v>532</v>
      </c>
      <c r="AO43" s="136">
        <v>7903.52</v>
      </c>
    </row>
    <row r="44" spans="1:41" ht="38.25">
      <c r="A44" s="69" t="s">
        <v>172</v>
      </c>
      <c r="B44" s="70" t="s">
        <v>173</v>
      </c>
      <c r="C44" s="69">
        <v>128332</v>
      </c>
      <c r="D44" s="69" t="s">
        <v>101</v>
      </c>
      <c r="E44" s="69" t="s">
        <v>44</v>
      </c>
      <c r="F44" s="113">
        <v>16840</v>
      </c>
      <c r="G44" s="71">
        <v>36797</v>
      </c>
      <c r="H44" s="120">
        <v>145290.35</v>
      </c>
      <c r="I44" s="72"/>
      <c r="J44" s="69"/>
      <c r="K44" s="70"/>
      <c r="L44" s="69"/>
      <c r="M44" s="70"/>
      <c r="N44" s="73"/>
      <c r="O44" s="69" t="s">
        <v>45</v>
      </c>
      <c r="P44" s="70" t="s">
        <v>174</v>
      </c>
      <c r="Q44" s="74" t="s">
        <v>175</v>
      </c>
      <c r="R44" s="69" t="s">
        <v>48</v>
      </c>
      <c r="S44" s="69" t="s">
        <v>49</v>
      </c>
      <c r="T44" s="69" t="s">
        <v>50</v>
      </c>
      <c r="U44" s="69" t="s">
        <v>50</v>
      </c>
      <c r="V44" s="70" t="s">
        <v>51</v>
      </c>
      <c r="W44" s="141">
        <v>16000</v>
      </c>
      <c r="X44" s="75" t="s">
        <v>820</v>
      </c>
      <c r="Y44" s="76" t="s">
        <v>52</v>
      </c>
      <c r="Z44" s="77">
        <v>2904</v>
      </c>
      <c r="AA44" s="127">
        <v>14652</v>
      </c>
      <c r="AB44" s="70" t="s">
        <v>531</v>
      </c>
      <c r="AC44" s="70" t="s">
        <v>53</v>
      </c>
      <c r="AD44" s="69" t="s">
        <v>54</v>
      </c>
      <c r="AE44" s="69" t="s">
        <v>51</v>
      </c>
      <c r="AF44" s="120"/>
      <c r="AG44" s="120"/>
      <c r="AH44" s="120"/>
      <c r="AI44" s="120">
        <v>14652</v>
      </c>
      <c r="AJ44" s="121">
        <v>2930.4</v>
      </c>
      <c r="AK44" s="79">
        <v>12</v>
      </c>
      <c r="AL44" s="133">
        <v>39.07</v>
      </c>
      <c r="AM44" s="120">
        <v>468.86</v>
      </c>
      <c r="AN44" s="78" t="s">
        <v>532</v>
      </c>
      <c r="AO44" s="136">
        <v>14183.13</v>
      </c>
    </row>
    <row r="45" spans="1:41" ht="51">
      <c r="A45" s="69" t="s">
        <v>228</v>
      </c>
      <c r="B45" s="70" t="s">
        <v>229</v>
      </c>
      <c r="C45" s="69">
        <v>37680</v>
      </c>
      <c r="D45" s="69" t="s">
        <v>101</v>
      </c>
      <c r="E45" s="69" t="s">
        <v>44</v>
      </c>
      <c r="F45" s="113">
        <v>300</v>
      </c>
      <c r="G45" s="71">
        <v>36797</v>
      </c>
      <c r="H45" s="120">
        <v>5250</v>
      </c>
      <c r="I45" s="72">
        <v>43178</v>
      </c>
      <c r="J45" s="69" t="s">
        <v>56</v>
      </c>
      <c r="K45" s="70" t="s">
        <v>57</v>
      </c>
      <c r="L45" s="69" t="s">
        <v>230</v>
      </c>
      <c r="M45" s="70" t="s">
        <v>231</v>
      </c>
      <c r="N45" s="73">
        <v>201200007001272</v>
      </c>
      <c r="O45" s="69" t="s">
        <v>45</v>
      </c>
      <c r="P45" s="70" t="s">
        <v>232</v>
      </c>
      <c r="Q45" s="74" t="s">
        <v>233</v>
      </c>
      <c r="R45" s="69" t="s">
        <v>48</v>
      </c>
      <c r="S45" s="69" t="s">
        <v>49</v>
      </c>
      <c r="T45" s="69" t="s">
        <v>50</v>
      </c>
      <c r="U45" s="69" t="s">
        <v>50</v>
      </c>
      <c r="V45" s="70" t="s">
        <v>51</v>
      </c>
      <c r="W45" s="141">
        <v>2100</v>
      </c>
      <c r="X45" s="75" t="s">
        <v>820</v>
      </c>
      <c r="Y45" s="76" t="s">
        <v>52</v>
      </c>
      <c r="Z45" s="77">
        <v>2904</v>
      </c>
      <c r="AA45" s="127">
        <v>59748</v>
      </c>
      <c r="AB45" s="70" t="s">
        <v>531</v>
      </c>
      <c r="AC45" s="70" t="s">
        <v>53</v>
      </c>
      <c r="AD45" s="69" t="s">
        <v>54</v>
      </c>
      <c r="AE45" s="69" t="s">
        <v>51</v>
      </c>
      <c r="AF45" s="120"/>
      <c r="AG45" s="120"/>
      <c r="AH45" s="120"/>
      <c r="AI45" s="120">
        <v>59748</v>
      </c>
      <c r="AJ45" s="121">
        <v>11949.6</v>
      </c>
      <c r="AK45" s="79">
        <v>12</v>
      </c>
      <c r="AL45" s="133">
        <v>159.32</v>
      </c>
      <c r="AM45" s="120">
        <v>1911.93</v>
      </c>
      <c r="AN45" s="78" t="s">
        <v>532</v>
      </c>
      <c r="AO45" s="136">
        <v>57836.06</v>
      </c>
    </row>
    <row r="46" spans="1:41" ht="38.25">
      <c r="A46" s="69" t="s">
        <v>228</v>
      </c>
      <c r="B46" s="70" t="s">
        <v>229</v>
      </c>
      <c r="C46" s="69">
        <v>37681</v>
      </c>
      <c r="D46" s="69" t="s">
        <v>101</v>
      </c>
      <c r="E46" s="69" t="s">
        <v>44</v>
      </c>
      <c r="F46" s="113">
        <v>300</v>
      </c>
      <c r="G46" s="71">
        <v>36797</v>
      </c>
      <c r="H46" s="120">
        <v>5250</v>
      </c>
      <c r="I46" s="72"/>
      <c r="J46" s="69"/>
      <c r="K46" s="70"/>
      <c r="L46" s="69"/>
      <c r="M46" s="70"/>
      <c r="N46" s="73"/>
      <c r="O46" s="69" t="s">
        <v>45</v>
      </c>
      <c r="P46" s="70" t="s">
        <v>232</v>
      </c>
      <c r="Q46" s="74" t="s">
        <v>234</v>
      </c>
      <c r="R46" s="69" t="s">
        <v>48</v>
      </c>
      <c r="S46" s="69" t="s">
        <v>49</v>
      </c>
      <c r="T46" s="69" t="s">
        <v>50</v>
      </c>
      <c r="U46" s="69" t="s">
        <v>50</v>
      </c>
      <c r="V46" s="70" t="s">
        <v>51</v>
      </c>
      <c r="W46" s="141"/>
      <c r="X46" s="75" t="s">
        <v>820</v>
      </c>
      <c r="Y46" s="76" t="s">
        <v>52</v>
      </c>
      <c r="Z46" s="77">
        <v>2904</v>
      </c>
      <c r="AA46" s="127">
        <v>59748</v>
      </c>
      <c r="AB46" s="70" t="s">
        <v>531</v>
      </c>
      <c r="AC46" s="70" t="s">
        <v>53</v>
      </c>
      <c r="AD46" s="69" t="s">
        <v>54</v>
      </c>
      <c r="AE46" s="69" t="s">
        <v>51</v>
      </c>
      <c r="AF46" s="120"/>
      <c r="AG46" s="120"/>
      <c r="AH46" s="120"/>
      <c r="AI46" s="120">
        <v>59748</v>
      </c>
      <c r="AJ46" s="121">
        <v>11949.6</v>
      </c>
      <c r="AK46" s="79">
        <v>12</v>
      </c>
      <c r="AL46" s="133">
        <v>159.32</v>
      </c>
      <c r="AM46" s="120">
        <v>1911.93</v>
      </c>
      <c r="AN46" s="78" t="s">
        <v>532</v>
      </c>
      <c r="AO46" s="136">
        <v>57836.06</v>
      </c>
    </row>
    <row r="47" spans="1:41" ht="38.25">
      <c r="A47" s="69" t="s">
        <v>228</v>
      </c>
      <c r="B47" s="70" t="s">
        <v>229</v>
      </c>
      <c r="C47" s="69">
        <v>37682</v>
      </c>
      <c r="D47" s="69" t="s">
        <v>101</v>
      </c>
      <c r="E47" s="69" t="s">
        <v>44</v>
      </c>
      <c r="F47" s="113">
        <v>300</v>
      </c>
      <c r="G47" s="71">
        <v>36797</v>
      </c>
      <c r="H47" s="120">
        <v>5250</v>
      </c>
      <c r="I47" s="72"/>
      <c r="J47" s="69"/>
      <c r="K47" s="70"/>
      <c r="L47" s="69"/>
      <c r="M47" s="70"/>
      <c r="N47" s="73"/>
      <c r="O47" s="69" t="s">
        <v>45</v>
      </c>
      <c r="P47" s="70" t="s">
        <v>232</v>
      </c>
      <c r="Q47" s="74" t="s">
        <v>234</v>
      </c>
      <c r="R47" s="69" t="s">
        <v>48</v>
      </c>
      <c r="S47" s="69" t="s">
        <v>49</v>
      </c>
      <c r="T47" s="69" t="s">
        <v>50</v>
      </c>
      <c r="U47" s="69" t="s">
        <v>50</v>
      </c>
      <c r="V47" s="70" t="s">
        <v>51</v>
      </c>
      <c r="W47" s="141"/>
      <c r="X47" s="75" t="s">
        <v>820</v>
      </c>
      <c r="Y47" s="76" t="s">
        <v>52</v>
      </c>
      <c r="Z47" s="77">
        <v>2904</v>
      </c>
      <c r="AA47" s="127">
        <v>59748</v>
      </c>
      <c r="AB47" s="70" t="s">
        <v>531</v>
      </c>
      <c r="AC47" s="70" t="s">
        <v>53</v>
      </c>
      <c r="AD47" s="69" t="s">
        <v>54</v>
      </c>
      <c r="AE47" s="69" t="s">
        <v>51</v>
      </c>
      <c r="AF47" s="120"/>
      <c r="AG47" s="120"/>
      <c r="AH47" s="120"/>
      <c r="AI47" s="120">
        <v>59748</v>
      </c>
      <c r="AJ47" s="121">
        <v>11949.6</v>
      </c>
      <c r="AK47" s="79">
        <v>12</v>
      </c>
      <c r="AL47" s="133">
        <v>159.32</v>
      </c>
      <c r="AM47" s="120">
        <v>1911.93</v>
      </c>
      <c r="AN47" s="78" t="s">
        <v>532</v>
      </c>
      <c r="AO47" s="136">
        <v>57836.06</v>
      </c>
    </row>
    <row r="48" spans="1:41" ht="38.25">
      <c r="A48" s="69" t="s">
        <v>228</v>
      </c>
      <c r="B48" s="70" t="s">
        <v>229</v>
      </c>
      <c r="C48" s="69">
        <v>37683</v>
      </c>
      <c r="D48" s="69" t="s">
        <v>101</v>
      </c>
      <c r="E48" s="69" t="s">
        <v>44</v>
      </c>
      <c r="F48" s="113">
        <v>300</v>
      </c>
      <c r="G48" s="71">
        <v>36797</v>
      </c>
      <c r="H48" s="120">
        <v>5250</v>
      </c>
      <c r="I48" s="72"/>
      <c r="J48" s="69"/>
      <c r="K48" s="70"/>
      <c r="L48" s="69"/>
      <c r="M48" s="70"/>
      <c r="N48" s="73"/>
      <c r="O48" s="69" t="s">
        <v>45</v>
      </c>
      <c r="P48" s="70" t="s">
        <v>232</v>
      </c>
      <c r="Q48" s="74" t="s">
        <v>234</v>
      </c>
      <c r="R48" s="69" t="s">
        <v>48</v>
      </c>
      <c r="S48" s="69" t="s">
        <v>49</v>
      </c>
      <c r="T48" s="69" t="s">
        <v>50</v>
      </c>
      <c r="U48" s="69" t="s">
        <v>50</v>
      </c>
      <c r="V48" s="70" t="s">
        <v>51</v>
      </c>
      <c r="W48" s="141"/>
      <c r="X48" s="75" t="s">
        <v>820</v>
      </c>
      <c r="Y48" s="76" t="s">
        <v>52</v>
      </c>
      <c r="Z48" s="77">
        <v>2904</v>
      </c>
      <c r="AA48" s="127">
        <v>59748</v>
      </c>
      <c r="AB48" s="70" t="s">
        <v>531</v>
      </c>
      <c r="AC48" s="70" t="s">
        <v>53</v>
      </c>
      <c r="AD48" s="69" t="s">
        <v>54</v>
      </c>
      <c r="AE48" s="69" t="s">
        <v>51</v>
      </c>
      <c r="AF48" s="120"/>
      <c r="AG48" s="120"/>
      <c r="AH48" s="120"/>
      <c r="AI48" s="120">
        <v>59748</v>
      </c>
      <c r="AJ48" s="121">
        <v>11949.6</v>
      </c>
      <c r="AK48" s="79">
        <v>12</v>
      </c>
      <c r="AL48" s="133">
        <v>159.32</v>
      </c>
      <c r="AM48" s="120">
        <v>1911.93</v>
      </c>
      <c r="AN48" s="78" t="s">
        <v>532</v>
      </c>
      <c r="AO48" s="136">
        <v>57836.06</v>
      </c>
    </row>
    <row r="49" spans="1:41" ht="38.25">
      <c r="A49" s="69" t="s">
        <v>228</v>
      </c>
      <c r="B49" s="70" t="s">
        <v>229</v>
      </c>
      <c r="C49" s="69">
        <v>37684</v>
      </c>
      <c r="D49" s="69" t="s">
        <v>101</v>
      </c>
      <c r="E49" s="69" t="s">
        <v>44</v>
      </c>
      <c r="F49" s="113">
        <v>300</v>
      </c>
      <c r="G49" s="71">
        <v>36797</v>
      </c>
      <c r="H49" s="120">
        <v>5250</v>
      </c>
      <c r="I49" s="72"/>
      <c r="J49" s="69"/>
      <c r="K49" s="70"/>
      <c r="L49" s="69"/>
      <c r="M49" s="70"/>
      <c r="N49" s="73"/>
      <c r="O49" s="69" t="s">
        <v>45</v>
      </c>
      <c r="P49" s="70" t="s">
        <v>232</v>
      </c>
      <c r="Q49" s="74" t="s">
        <v>234</v>
      </c>
      <c r="R49" s="69" t="s">
        <v>48</v>
      </c>
      <c r="S49" s="69" t="s">
        <v>49</v>
      </c>
      <c r="T49" s="69" t="s">
        <v>50</v>
      </c>
      <c r="U49" s="69" t="s">
        <v>50</v>
      </c>
      <c r="V49" s="70" t="s">
        <v>51</v>
      </c>
      <c r="W49" s="141"/>
      <c r="X49" s="75" t="s">
        <v>820</v>
      </c>
      <c r="Y49" s="76" t="s">
        <v>52</v>
      </c>
      <c r="Z49" s="77">
        <v>2904</v>
      </c>
      <c r="AA49" s="127">
        <v>59748</v>
      </c>
      <c r="AB49" s="70" t="s">
        <v>531</v>
      </c>
      <c r="AC49" s="70" t="s">
        <v>53</v>
      </c>
      <c r="AD49" s="69" t="s">
        <v>54</v>
      </c>
      <c r="AE49" s="69" t="s">
        <v>51</v>
      </c>
      <c r="AF49" s="120"/>
      <c r="AG49" s="120"/>
      <c r="AH49" s="120"/>
      <c r="AI49" s="120">
        <v>59748</v>
      </c>
      <c r="AJ49" s="121">
        <v>11949.6</v>
      </c>
      <c r="AK49" s="79">
        <v>12</v>
      </c>
      <c r="AL49" s="133">
        <v>159.32</v>
      </c>
      <c r="AM49" s="120">
        <v>1911.9360000000001</v>
      </c>
      <c r="AN49" s="78" t="s">
        <v>532</v>
      </c>
      <c r="AO49" s="136">
        <v>57836.06</v>
      </c>
    </row>
    <row r="50" spans="1:41" ht="38.25">
      <c r="A50" s="69" t="s">
        <v>228</v>
      </c>
      <c r="B50" s="70" t="s">
        <v>229</v>
      </c>
      <c r="C50" s="69">
        <v>37685</v>
      </c>
      <c r="D50" s="69" t="s">
        <v>101</v>
      </c>
      <c r="E50" s="69" t="s">
        <v>44</v>
      </c>
      <c r="F50" s="113">
        <v>300</v>
      </c>
      <c r="G50" s="71">
        <v>36797</v>
      </c>
      <c r="H50" s="120">
        <v>5250</v>
      </c>
      <c r="I50" s="72"/>
      <c r="J50" s="69"/>
      <c r="K50" s="70"/>
      <c r="L50" s="69"/>
      <c r="M50" s="70"/>
      <c r="N50" s="73"/>
      <c r="O50" s="69" t="s">
        <v>45</v>
      </c>
      <c r="P50" s="70" t="s">
        <v>232</v>
      </c>
      <c r="Q50" s="74" t="s">
        <v>234</v>
      </c>
      <c r="R50" s="69" t="s">
        <v>48</v>
      </c>
      <c r="S50" s="69" t="s">
        <v>49</v>
      </c>
      <c r="T50" s="69" t="s">
        <v>50</v>
      </c>
      <c r="U50" s="69" t="s">
        <v>50</v>
      </c>
      <c r="V50" s="70" t="s">
        <v>51</v>
      </c>
      <c r="W50" s="141"/>
      <c r="X50" s="75" t="s">
        <v>820</v>
      </c>
      <c r="Y50" s="76" t="s">
        <v>52</v>
      </c>
      <c r="Z50" s="77">
        <v>2904</v>
      </c>
      <c r="AA50" s="127">
        <v>59748</v>
      </c>
      <c r="AB50" s="70" t="s">
        <v>531</v>
      </c>
      <c r="AC50" s="70" t="s">
        <v>53</v>
      </c>
      <c r="AD50" s="69" t="s">
        <v>54</v>
      </c>
      <c r="AE50" s="69" t="s">
        <v>51</v>
      </c>
      <c r="AF50" s="120"/>
      <c r="AG50" s="120"/>
      <c r="AH50" s="120"/>
      <c r="AI50" s="120">
        <v>59748</v>
      </c>
      <c r="AJ50" s="121">
        <v>11949.6</v>
      </c>
      <c r="AK50" s="79">
        <v>12</v>
      </c>
      <c r="AL50" s="133">
        <v>159.32</v>
      </c>
      <c r="AM50" s="120">
        <v>1911.93</v>
      </c>
      <c r="AN50" s="78" t="s">
        <v>532</v>
      </c>
      <c r="AO50" s="136">
        <v>57836.06</v>
      </c>
    </row>
    <row r="51" spans="1:41" ht="51">
      <c r="A51" s="82" t="s">
        <v>228</v>
      </c>
      <c r="B51" s="81" t="s">
        <v>229</v>
      </c>
      <c r="C51" s="82">
        <v>37687</v>
      </c>
      <c r="D51" s="82" t="s">
        <v>101</v>
      </c>
      <c r="E51" s="82" t="s">
        <v>44</v>
      </c>
      <c r="F51" s="114">
        <v>300</v>
      </c>
      <c r="G51" s="83">
        <v>36797</v>
      </c>
      <c r="H51" s="123">
        <v>5250</v>
      </c>
      <c r="I51" s="84"/>
      <c r="J51" s="82"/>
      <c r="K51" s="85"/>
      <c r="L51" s="82"/>
      <c r="M51" s="85"/>
      <c r="N51" s="86"/>
      <c r="O51" s="82" t="s">
        <v>45</v>
      </c>
      <c r="P51" s="81" t="s">
        <v>232</v>
      </c>
      <c r="Q51" s="93" t="s">
        <v>233</v>
      </c>
      <c r="R51" s="82" t="s">
        <v>48</v>
      </c>
      <c r="S51" s="82" t="s">
        <v>49</v>
      </c>
      <c r="T51" s="82" t="s">
        <v>50</v>
      </c>
      <c r="U51" s="82" t="s">
        <v>50</v>
      </c>
      <c r="V51" s="81" t="s">
        <v>51</v>
      </c>
      <c r="W51" s="144"/>
      <c r="X51" s="88" t="s">
        <v>820</v>
      </c>
      <c r="Y51" s="76" t="s">
        <v>52</v>
      </c>
      <c r="Z51" s="77">
        <v>2904</v>
      </c>
      <c r="AA51" s="128">
        <v>59748</v>
      </c>
      <c r="AB51" s="81" t="s">
        <v>531</v>
      </c>
      <c r="AC51" s="81" t="s">
        <v>53</v>
      </c>
      <c r="AD51" s="82" t="s">
        <v>54</v>
      </c>
      <c r="AE51" s="82" t="s">
        <v>51</v>
      </c>
      <c r="AF51" s="122"/>
      <c r="AG51" s="122"/>
      <c r="AH51" s="122"/>
      <c r="AI51" s="122">
        <v>59748</v>
      </c>
      <c r="AJ51" s="121">
        <v>11949.6</v>
      </c>
      <c r="AK51" s="79">
        <v>12</v>
      </c>
      <c r="AL51" s="133">
        <v>159.32</v>
      </c>
      <c r="AM51" s="123">
        <v>1911.93</v>
      </c>
      <c r="AN51" s="89" t="s">
        <v>532</v>
      </c>
      <c r="AO51" s="137">
        <v>57836.06</v>
      </c>
    </row>
    <row r="52" spans="1:41" ht="25.5">
      <c r="A52" s="69" t="s">
        <v>235</v>
      </c>
      <c r="B52" s="70" t="s">
        <v>229</v>
      </c>
      <c r="C52" s="69">
        <v>37679</v>
      </c>
      <c r="D52" s="69" t="s">
        <v>101</v>
      </c>
      <c r="E52" s="69" t="s">
        <v>44</v>
      </c>
      <c r="F52" s="113">
        <v>4000</v>
      </c>
      <c r="G52" s="71">
        <v>36797</v>
      </c>
      <c r="H52" s="120">
        <v>50000</v>
      </c>
      <c r="I52" s="72"/>
      <c r="J52" s="69"/>
      <c r="K52" s="70"/>
      <c r="L52" s="69"/>
      <c r="M52" s="70"/>
      <c r="N52" s="73"/>
      <c r="O52" s="69" t="s">
        <v>45</v>
      </c>
      <c r="P52" s="70" t="s">
        <v>236</v>
      </c>
      <c r="Q52" s="74" t="s">
        <v>237</v>
      </c>
      <c r="R52" s="69" t="s">
        <v>48</v>
      </c>
      <c r="S52" s="69" t="s">
        <v>49</v>
      </c>
      <c r="T52" s="69" t="s">
        <v>50</v>
      </c>
      <c r="U52" s="69" t="s">
        <v>50</v>
      </c>
      <c r="V52" s="70" t="s">
        <v>51</v>
      </c>
      <c r="W52" s="141">
        <v>3980</v>
      </c>
      <c r="X52" s="75" t="s">
        <v>820</v>
      </c>
      <c r="Y52" s="76" t="s">
        <v>52</v>
      </c>
      <c r="Z52" s="77">
        <v>2904</v>
      </c>
      <c r="AA52" s="127">
        <v>1298360</v>
      </c>
      <c r="AB52" s="70" t="s">
        <v>531</v>
      </c>
      <c r="AC52" s="70" t="s">
        <v>53</v>
      </c>
      <c r="AD52" s="69" t="s">
        <v>54</v>
      </c>
      <c r="AE52" s="69" t="s">
        <v>51</v>
      </c>
      <c r="AF52" s="120"/>
      <c r="AG52" s="120"/>
      <c r="AH52" s="120"/>
      <c r="AI52" s="120">
        <v>1298360</v>
      </c>
      <c r="AJ52" s="121">
        <v>259672</v>
      </c>
      <c r="AK52" s="79">
        <v>12</v>
      </c>
      <c r="AL52" s="133">
        <v>3462.29</v>
      </c>
      <c r="AM52" s="120">
        <v>41547.519999999997</v>
      </c>
      <c r="AN52" s="78" t="s">
        <v>532</v>
      </c>
      <c r="AO52" s="136">
        <v>1256812.48</v>
      </c>
    </row>
    <row r="53" spans="1:41" ht="38.25">
      <c r="A53" s="69" t="s">
        <v>245</v>
      </c>
      <c r="B53" s="70" t="s">
        <v>246</v>
      </c>
      <c r="C53" s="69">
        <v>3381</v>
      </c>
      <c r="D53" s="69" t="s">
        <v>101</v>
      </c>
      <c r="E53" s="69" t="s">
        <v>44</v>
      </c>
      <c r="F53" s="113">
        <v>3240</v>
      </c>
      <c r="G53" s="71">
        <v>36795</v>
      </c>
      <c r="H53" s="120">
        <v>5000</v>
      </c>
      <c r="I53" s="72"/>
      <c r="J53" s="69"/>
      <c r="K53" s="70"/>
      <c r="L53" s="69"/>
      <c r="M53" s="70"/>
      <c r="N53" s="73"/>
      <c r="O53" s="69" t="s">
        <v>45</v>
      </c>
      <c r="P53" s="70" t="s">
        <v>247</v>
      </c>
      <c r="Q53" s="74" t="s">
        <v>248</v>
      </c>
      <c r="R53" s="69" t="s">
        <v>48</v>
      </c>
      <c r="S53" s="69" t="s">
        <v>49</v>
      </c>
      <c r="T53" s="69" t="s">
        <v>50</v>
      </c>
      <c r="U53" s="69" t="s">
        <v>50</v>
      </c>
      <c r="V53" s="70" t="s">
        <v>51</v>
      </c>
      <c r="W53" s="141">
        <v>3256</v>
      </c>
      <c r="X53" s="75" t="s">
        <v>820</v>
      </c>
      <c r="Y53" s="76" t="s">
        <v>52</v>
      </c>
      <c r="Z53" s="77">
        <v>2904</v>
      </c>
      <c r="AA53" s="127">
        <v>359996.4</v>
      </c>
      <c r="AB53" s="70" t="s">
        <v>531</v>
      </c>
      <c r="AC53" s="70" t="s">
        <v>53</v>
      </c>
      <c r="AD53" s="69" t="s">
        <v>54</v>
      </c>
      <c r="AE53" s="69" t="s">
        <v>51</v>
      </c>
      <c r="AF53" s="120"/>
      <c r="AG53" s="120"/>
      <c r="AH53" s="120"/>
      <c r="AI53" s="120">
        <v>359996.4</v>
      </c>
      <c r="AJ53" s="121">
        <v>71999.28</v>
      </c>
      <c r="AK53" s="79">
        <v>12</v>
      </c>
      <c r="AL53" s="133">
        <v>959.99</v>
      </c>
      <c r="AM53" s="120">
        <v>11519.88</v>
      </c>
      <c r="AN53" s="78" t="s">
        <v>532</v>
      </c>
      <c r="AO53" s="136">
        <v>348476.51</v>
      </c>
    </row>
    <row r="54" spans="1:41" ht="25.5">
      <c r="A54" s="69" t="s">
        <v>305</v>
      </c>
      <c r="B54" s="70" t="s">
        <v>246</v>
      </c>
      <c r="C54" s="69">
        <v>2613</v>
      </c>
      <c r="D54" s="69" t="s">
        <v>101</v>
      </c>
      <c r="E54" s="69" t="s">
        <v>44</v>
      </c>
      <c r="F54" s="113">
        <v>1944.79</v>
      </c>
      <c r="G54" s="71">
        <v>36795</v>
      </c>
      <c r="H54" s="120">
        <v>5000</v>
      </c>
      <c r="I54" s="72"/>
      <c r="J54" s="69"/>
      <c r="K54" s="70"/>
      <c r="L54" s="69"/>
      <c r="M54" s="70"/>
      <c r="N54" s="73"/>
      <c r="O54" s="69" t="s">
        <v>45</v>
      </c>
      <c r="P54" s="70" t="s">
        <v>306</v>
      </c>
      <c r="Q54" s="74" t="s">
        <v>307</v>
      </c>
      <c r="R54" s="69" t="s">
        <v>48</v>
      </c>
      <c r="S54" s="69" t="s">
        <v>49</v>
      </c>
      <c r="T54" s="69" t="s">
        <v>50</v>
      </c>
      <c r="U54" s="69" t="s">
        <v>50</v>
      </c>
      <c r="V54" s="70" t="s">
        <v>51</v>
      </c>
      <c r="W54" s="141">
        <v>1784</v>
      </c>
      <c r="X54" s="75" t="s">
        <v>820</v>
      </c>
      <c r="Y54" s="76" t="s">
        <v>52</v>
      </c>
      <c r="Z54" s="77">
        <v>2904</v>
      </c>
      <c r="AA54" s="127">
        <v>177082.85</v>
      </c>
      <c r="AB54" s="70" t="s">
        <v>531</v>
      </c>
      <c r="AC54" s="70" t="s">
        <v>53</v>
      </c>
      <c r="AD54" s="69" t="s">
        <v>54</v>
      </c>
      <c r="AE54" s="69" t="s">
        <v>51</v>
      </c>
      <c r="AF54" s="120"/>
      <c r="AG54" s="120"/>
      <c r="AH54" s="120"/>
      <c r="AI54" s="120">
        <v>177082.85</v>
      </c>
      <c r="AJ54" s="121">
        <v>35416.57</v>
      </c>
      <c r="AK54" s="79">
        <v>12</v>
      </c>
      <c r="AL54" s="133">
        <v>472.22</v>
      </c>
      <c r="AM54" s="120">
        <v>5666.65</v>
      </c>
      <c r="AN54" s="78" t="s">
        <v>532</v>
      </c>
      <c r="AO54" s="136">
        <v>171416.19</v>
      </c>
    </row>
    <row r="55" spans="1:41" ht="25.5">
      <c r="A55" s="69" t="s">
        <v>249</v>
      </c>
      <c r="B55" s="70" t="s">
        <v>250</v>
      </c>
      <c r="C55" s="69">
        <v>21570</v>
      </c>
      <c r="D55" s="69" t="s">
        <v>93</v>
      </c>
      <c r="E55" s="69" t="s">
        <v>44</v>
      </c>
      <c r="F55" s="113">
        <v>872.05</v>
      </c>
      <c r="G55" s="71">
        <v>36054</v>
      </c>
      <c r="H55" s="120">
        <v>12000</v>
      </c>
      <c r="I55" s="72"/>
      <c r="J55" s="69"/>
      <c r="K55" s="70"/>
      <c r="L55" s="69"/>
      <c r="M55" s="70"/>
      <c r="N55" s="73"/>
      <c r="O55" s="69" t="s">
        <v>45</v>
      </c>
      <c r="P55" s="70" t="s">
        <v>251</v>
      </c>
      <c r="Q55" s="74" t="s">
        <v>252</v>
      </c>
      <c r="R55" s="69" t="s">
        <v>48</v>
      </c>
      <c r="S55" s="69" t="s">
        <v>49</v>
      </c>
      <c r="T55" s="69" t="s">
        <v>50</v>
      </c>
      <c r="U55" s="69" t="s">
        <v>50</v>
      </c>
      <c r="V55" s="70" t="s">
        <v>51</v>
      </c>
      <c r="W55" s="141">
        <v>881</v>
      </c>
      <c r="X55" s="75" t="s">
        <v>820</v>
      </c>
      <c r="Y55" s="76" t="s">
        <v>52</v>
      </c>
      <c r="Z55" s="77">
        <v>2904</v>
      </c>
      <c r="AA55" s="127">
        <v>220416.92</v>
      </c>
      <c r="AB55" s="70" t="s">
        <v>531</v>
      </c>
      <c r="AC55" s="70" t="s">
        <v>53</v>
      </c>
      <c r="AD55" s="69" t="s">
        <v>54</v>
      </c>
      <c r="AE55" s="69" t="s">
        <v>51</v>
      </c>
      <c r="AF55" s="120"/>
      <c r="AG55" s="120"/>
      <c r="AH55" s="120"/>
      <c r="AI55" s="120">
        <v>220416.92</v>
      </c>
      <c r="AJ55" s="121">
        <v>44083.38</v>
      </c>
      <c r="AK55" s="79">
        <v>12</v>
      </c>
      <c r="AL55" s="133">
        <v>587.77</v>
      </c>
      <c r="AM55" s="120">
        <v>7053.34</v>
      </c>
      <c r="AN55" s="78" t="s">
        <v>532</v>
      </c>
      <c r="AO55" s="136">
        <v>213363.58</v>
      </c>
    </row>
    <row r="56" spans="1:41" ht="38.25">
      <c r="A56" s="69" t="s">
        <v>325</v>
      </c>
      <c r="B56" s="70" t="s">
        <v>42</v>
      </c>
      <c r="C56" s="69">
        <v>14299</v>
      </c>
      <c r="D56" s="69" t="s">
        <v>156</v>
      </c>
      <c r="E56" s="69" t="s">
        <v>44</v>
      </c>
      <c r="F56" s="113">
        <v>1700</v>
      </c>
      <c r="G56" s="71">
        <v>35738</v>
      </c>
      <c r="H56" s="120"/>
      <c r="I56" s="72">
        <v>43977</v>
      </c>
      <c r="J56" s="69" t="s">
        <v>56</v>
      </c>
      <c r="K56" s="70" t="s">
        <v>57</v>
      </c>
      <c r="L56" s="69" t="s">
        <v>326</v>
      </c>
      <c r="M56" s="70" t="s">
        <v>327</v>
      </c>
      <c r="N56" s="73">
        <v>201800004035325</v>
      </c>
      <c r="O56" s="69" t="s">
        <v>45</v>
      </c>
      <c r="P56" s="70" t="s">
        <v>328</v>
      </c>
      <c r="Q56" s="74" t="s">
        <v>329</v>
      </c>
      <c r="R56" s="69" t="s">
        <v>48</v>
      </c>
      <c r="S56" s="69" t="s">
        <v>49</v>
      </c>
      <c r="T56" s="69" t="s">
        <v>50</v>
      </c>
      <c r="U56" s="69" t="s">
        <v>50</v>
      </c>
      <c r="V56" s="70" t="s">
        <v>54</v>
      </c>
      <c r="W56" s="141">
        <v>1835</v>
      </c>
      <c r="X56" s="75" t="s">
        <v>820</v>
      </c>
      <c r="Y56" s="76" t="s">
        <v>52</v>
      </c>
      <c r="Z56" s="77">
        <v>2904</v>
      </c>
      <c r="AA56" s="127">
        <v>719941.5</v>
      </c>
      <c r="AB56" s="70" t="s">
        <v>531</v>
      </c>
      <c r="AC56" s="70" t="s">
        <v>53</v>
      </c>
      <c r="AD56" s="69" t="s">
        <v>54</v>
      </c>
      <c r="AE56" s="69" t="s">
        <v>51</v>
      </c>
      <c r="AF56" s="120"/>
      <c r="AG56" s="120"/>
      <c r="AH56" s="120"/>
      <c r="AI56" s="120">
        <v>719941.5</v>
      </c>
      <c r="AJ56" s="121">
        <v>143988.29999999999</v>
      </c>
      <c r="AK56" s="79">
        <v>12</v>
      </c>
      <c r="AL56" s="133">
        <v>1919.84</v>
      </c>
      <c r="AM56" s="120">
        <v>23038.12</v>
      </c>
      <c r="AN56" s="78" t="s">
        <v>532</v>
      </c>
      <c r="AO56" s="136">
        <v>696903.37</v>
      </c>
    </row>
    <row r="57" spans="1:41" ht="38.25">
      <c r="A57" s="69" t="s">
        <v>325</v>
      </c>
      <c r="B57" s="70" t="s">
        <v>42</v>
      </c>
      <c r="C57" s="69">
        <v>14299</v>
      </c>
      <c r="D57" s="69" t="s">
        <v>156</v>
      </c>
      <c r="E57" s="69" t="s">
        <v>44</v>
      </c>
      <c r="F57" s="113">
        <v>1700</v>
      </c>
      <c r="G57" s="71">
        <v>35738</v>
      </c>
      <c r="H57" s="120"/>
      <c r="I57" s="72">
        <v>43977</v>
      </c>
      <c r="J57" s="69" t="s">
        <v>56</v>
      </c>
      <c r="K57" s="70" t="s">
        <v>57</v>
      </c>
      <c r="L57" s="69" t="s">
        <v>326</v>
      </c>
      <c r="M57" s="70" t="s">
        <v>327</v>
      </c>
      <c r="N57" s="73">
        <v>201800004035325</v>
      </c>
      <c r="O57" s="69" t="s">
        <v>45</v>
      </c>
      <c r="P57" s="70" t="s">
        <v>328</v>
      </c>
      <c r="Q57" s="74" t="s">
        <v>329</v>
      </c>
      <c r="R57" s="69" t="s">
        <v>48</v>
      </c>
      <c r="S57" s="69" t="s">
        <v>49</v>
      </c>
      <c r="T57" s="69" t="s">
        <v>50</v>
      </c>
      <c r="U57" s="69" t="s">
        <v>50</v>
      </c>
      <c r="V57" s="70" t="s">
        <v>54</v>
      </c>
      <c r="W57" s="141"/>
      <c r="X57" s="75" t="s">
        <v>820</v>
      </c>
      <c r="Y57" s="76" t="s">
        <v>52</v>
      </c>
      <c r="Z57" s="77">
        <v>2904</v>
      </c>
      <c r="AA57" s="127">
        <v>719941.5</v>
      </c>
      <c r="AB57" s="70" t="s">
        <v>531</v>
      </c>
      <c r="AC57" s="70" t="s">
        <v>53</v>
      </c>
      <c r="AD57" s="69" t="s">
        <v>54</v>
      </c>
      <c r="AE57" s="69" t="s">
        <v>51</v>
      </c>
      <c r="AF57" s="120"/>
      <c r="AG57" s="120"/>
      <c r="AH57" s="120"/>
      <c r="AI57" s="120">
        <v>719941.5</v>
      </c>
      <c r="AJ57" s="121">
        <v>143988.29999999999</v>
      </c>
      <c r="AK57" s="79">
        <v>12</v>
      </c>
      <c r="AL57" s="133">
        <v>1919.84</v>
      </c>
      <c r="AM57" s="120">
        <v>23038.12</v>
      </c>
      <c r="AN57" s="78" t="s">
        <v>532</v>
      </c>
      <c r="AO57" s="136">
        <v>696903.37</v>
      </c>
    </row>
    <row r="58" spans="1:41" ht="25.5">
      <c r="A58" s="69" t="s">
        <v>210</v>
      </c>
      <c r="B58" s="70" t="s">
        <v>207</v>
      </c>
      <c r="C58" s="69">
        <v>18525</v>
      </c>
      <c r="D58" s="69" t="s">
        <v>93</v>
      </c>
      <c r="E58" s="69" t="s">
        <v>44</v>
      </c>
      <c r="F58" s="113">
        <v>528.70000000000005</v>
      </c>
      <c r="G58" s="71">
        <v>35676</v>
      </c>
      <c r="H58" s="120">
        <v>2000</v>
      </c>
      <c r="I58" s="72"/>
      <c r="J58" s="69"/>
      <c r="K58" s="70"/>
      <c r="L58" s="69"/>
      <c r="M58" s="70"/>
      <c r="N58" s="73"/>
      <c r="O58" s="69" t="s">
        <v>45</v>
      </c>
      <c r="P58" s="70" t="s">
        <v>104</v>
      </c>
      <c r="Q58" s="74" t="s">
        <v>211</v>
      </c>
      <c r="R58" s="69" t="s">
        <v>48</v>
      </c>
      <c r="S58" s="69" t="s">
        <v>106</v>
      </c>
      <c r="T58" s="69" t="s">
        <v>106</v>
      </c>
      <c r="U58" s="69" t="s">
        <v>107</v>
      </c>
      <c r="V58" s="70" t="s">
        <v>51</v>
      </c>
      <c r="W58" s="141">
        <v>560</v>
      </c>
      <c r="X58" s="75" t="s">
        <v>820</v>
      </c>
      <c r="Y58" s="76" t="s">
        <v>52</v>
      </c>
      <c r="Z58" s="77">
        <v>2904</v>
      </c>
      <c r="AA58" s="127">
        <v>918000</v>
      </c>
      <c r="AB58" s="70" t="s">
        <v>600</v>
      </c>
      <c r="AC58" s="70" t="s">
        <v>108</v>
      </c>
      <c r="AD58" s="69" t="s">
        <v>54</v>
      </c>
      <c r="AE58" s="69" t="s">
        <v>51</v>
      </c>
      <c r="AF58" s="120"/>
      <c r="AG58" s="120"/>
      <c r="AH58" s="120"/>
      <c r="AI58" s="120">
        <v>918000</v>
      </c>
      <c r="AJ58" s="121">
        <v>0</v>
      </c>
      <c r="AK58" s="79">
        <v>0</v>
      </c>
      <c r="AL58" s="133">
        <v>0</v>
      </c>
      <c r="AM58" s="120">
        <v>0</v>
      </c>
      <c r="AN58" s="78" t="s">
        <v>601</v>
      </c>
      <c r="AO58" s="136">
        <v>918000</v>
      </c>
    </row>
    <row r="59" spans="1:41" ht="38.25">
      <c r="A59" s="94" t="s">
        <v>387</v>
      </c>
      <c r="B59" s="81" t="s">
        <v>200</v>
      </c>
      <c r="C59" s="82">
        <v>14085</v>
      </c>
      <c r="D59" s="82" t="s">
        <v>101</v>
      </c>
      <c r="E59" s="82" t="s">
        <v>44</v>
      </c>
      <c r="F59" s="114">
        <v>1347.07</v>
      </c>
      <c r="G59" s="83">
        <v>35219</v>
      </c>
      <c r="H59" s="123">
        <v>2020.6</v>
      </c>
      <c r="I59" s="91">
        <v>44322</v>
      </c>
      <c r="J59" s="82" t="s">
        <v>56</v>
      </c>
      <c r="K59" s="81" t="s">
        <v>57</v>
      </c>
      <c r="L59" s="82" t="s">
        <v>388</v>
      </c>
      <c r="M59" s="81" t="s">
        <v>389</v>
      </c>
      <c r="N59" s="92">
        <v>201800007038358</v>
      </c>
      <c r="O59" s="82" t="s">
        <v>45</v>
      </c>
      <c r="P59" s="95" t="s">
        <v>390</v>
      </c>
      <c r="Q59" s="96" t="s">
        <v>391</v>
      </c>
      <c r="R59" s="81" t="s">
        <v>48</v>
      </c>
      <c r="S59" s="81" t="s">
        <v>49</v>
      </c>
      <c r="T59" s="82" t="s">
        <v>50</v>
      </c>
      <c r="U59" s="82" t="s">
        <v>50</v>
      </c>
      <c r="V59" s="81" t="s">
        <v>51</v>
      </c>
      <c r="W59" s="144">
        <v>1165</v>
      </c>
      <c r="X59" s="98" t="s">
        <v>820</v>
      </c>
      <c r="Y59" s="76" t="s">
        <v>52</v>
      </c>
      <c r="Z59" s="77">
        <v>2904</v>
      </c>
      <c r="AA59" s="128">
        <v>325333.12</v>
      </c>
      <c r="AB59" s="81" t="s">
        <v>531</v>
      </c>
      <c r="AC59" s="97" t="s">
        <v>53</v>
      </c>
      <c r="AD59" s="82" t="s">
        <v>54</v>
      </c>
      <c r="AE59" s="82" t="s">
        <v>51</v>
      </c>
      <c r="AF59" s="122"/>
      <c r="AG59" s="122"/>
      <c r="AH59" s="122"/>
      <c r="AI59" s="122">
        <v>325333.12</v>
      </c>
      <c r="AJ59" s="121">
        <v>65066.62</v>
      </c>
      <c r="AK59" s="79">
        <v>12</v>
      </c>
      <c r="AL59" s="133">
        <v>867.55</v>
      </c>
      <c r="AM59" s="123">
        <v>10410.66</v>
      </c>
      <c r="AN59" s="89" t="s">
        <v>532</v>
      </c>
      <c r="AO59" s="137">
        <v>314922.46000000002</v>
      </c>
    </row>
    <row r="60" spans="1:41" ht="25.5">
      <c r="A60" s="69" t="s">
        <v>55</v>
      </c>
      <c r="B60" s="70" t="s">
        <v>42</v>
      </c>
      <c r="C60" s="69">
        <v>14025</v>
      </c>
      <c r="D60" s="69" t="s">
        <v>43</v>
      </c>
      <c r="E60" s="69" t="s">
        <v>44</v>
      </c>
      <c r="F60" s="113">
        <v>750</v>
      </c>
      <c r="G60" s="71">
        <v>33658</v>
      </c>
      <c r="H60" s="120"/>
      <c r="I60" s="72">
        <v>41696</v>
      </c>
      <c r="J60" s="69" t="s">
        <v>56</v>
      </c>
      <c r="K60" s="70" t="s">
        <v>57</v>
      </c>
      <c r="L60" s="69" t="s">
        <v>58</v>
      </c>
      <c r="M60" s="70" t="s">
        <v>59</v>
      </c>
      <c r="N60" s="73">
        <v>201300016003032</v>
      </c>
      <c r="O60" s="69" t="s">
        <v>45</v>
      </c>
      <c r="P60" s="70" t="s">
        <v>60</v>
      </c>
      <c r="Q60" s="74" t="s">
        <v>61</v>
      </c>
      <c r="R60" s="69" t="s">
        <v>48</v>
      </c>
      <c r="S60" s="69" t="s">
        <v>49</v>
      </c>
      <c r="T60" s="69" t="s">
        <v>50</v>
      </c>
      <c r="U60" s="69" t="s">
        <v>50</v>
      </c>
      <c r="V60" s="70" t="s">
        <v>51</v>
      </c>
      <c r="W60" s="141">
        <v>711</v>
      </c>
      <c r="X60" s="75" t="s">
        <v>820</v>
      </c>
      <c r="Y60" s="76" t="s">
        <v>52</v>
      </c>
      <c r="Z60" s="77">
        <v>2904</v>
      </c>
      <c r="AA60" s="127">
        <v>1463118.13</v>
      </c>
      <c r="AB60" s="70" t="s">
        <v>531</v>
      </c>
      <c r="AC60" s="70" t="s">
        <v>53</v>
      </c>
      <c r="AD60" s="69" t="s">
        <v>54</v>
      </c>
      <c r="AE60" s="69" t="s">
        <v>51</v>
      </c>
      <c r="AF60" s="123"/>
      <c r="AG60" s="120"/>
      <c r="AH60" s="120"/>
      <c r="AI60" s="120">
        <v>1463118.13</v>
      </c>
      <c r="AJ60" s="121">
        <v>292623.67</v>
      </c>
      <c r="AK60" s="79">
        <v>12</v>
      </c>
      <c r="AL60" s="133">
        <v>3901.64</v>
      </c>
      <c r="AM60" s="120">
        <v>46819.78</v>
      </c>
      <c r="AN60" s="78" t="s">
        <v>532</v>
      </c>
      <c r="AO60" s="136">
        <v>1416298.35</v>
      </c>
    </row>
    <row r="61" spans="1:41" ht="38.25">
      <c r="A61" s="69" t="s">
        <v>152</v>
      </c>
      <c r="B61" s="70" t="s">
        <v>42</v>
      </c>
      <c r="C61" s="69">
        <v>20083</v>
      </c>
      <c r="D61" s="69" t="s">
        <v>93</v>
      </c>
      <c r="E61" s="69" t="s">
        <v>44</v>
      </c>
      <c r="F61" s="113">
        <v>360</v>
      </c>
      <c r="G61" s="71">
        <v>33483</v>
      </c>
      <c r="H61" s="120"/>
      <c r="I61" s="72"/>
      <c r="J61" s="69"/>
      <c r="K61" s="70"/>
      <c r="L61" s="69"/>
      <c r="M61" s="70"/>
      <c r="N61" s="73"/>
      <c r="O61" s="69" t="s">
        <v>45</v>
      </c>
      <c r="P61" s="70" t="s">
        <v>153</v>
      </c>
      <c r="Q61" s="74" t="s">
        <v>154</v>
      </c>
      <c r="R61" s="69" t="s">
        <v>48</v>
      </c>
      <c r="S61" s="69" t="s">
        <v>49</v>
      </c>
      <c r="T61" s="69" t="s">
        <v>50</v>
      </c>
      <c r="U61" s="69" t="s">
        <v>50</v>
      </c>
      <c r="V61" s="70" t="s">
        <v>51</v>
      </c>
      <c r="W61" s="141">
        <v>357</v>
      </c>
      <c r="X61" s="90" t="s">
        <v>820</v>
      </c>
      <c r="Y61" s="76" t="s">
        <v>52</v>
      </c>
      <c r="Z61" s="77">
        <v>2904</v>
      </c>
      <c r="AA61" s="127">
        <v>242967</v>
      </c>
      <c r="AB61" s="70" t="s">
        <v>531</v>
      </c>
      <c r="AC61" s="70" t="s">
        <v>53</v>
      </c>
      <c r="AD61" s="69" t="s">
        <v>54</v>
      </c>
      <c r="AE61" s="69" t="s">
        <v>51</v>
      </c>
      <c r="AF61" s="120"/>
      <c r="AG61" s="120"/>
      <c r="AH61" s="120"/>
      <c r="AI61" s="120">
        <v>242967</v>
      </c>
      <c r="AJ61" s="121">
        <v>48593.4</v>
      </c>
      <c r="AK61" s="79">
        <v>12</v>
      </c>
      <c r="AL61" s="133">
        <v>647.91</v>
      </c>
      <c r="AM61" s="120">
        <v>7774.94</v>
      </c>
      <c r="AN61" s="78" t="s">
        <v>532</v>
      </c>
      <c r="AO61" s="136">
        <v>235192.05</v>
      </c>
    </row>
    <row r="62" spans="1:41" ht="102">
      <c r="A62" s="69" t="s">
        <v>123</v>
      </c>
      <c r="B62" s="70" t="s">
        <v>42</v>
      </c>
      <c r="C62" s="69">
        <v>144679</v>
      </c>
      <c r="D62" s="69" t="s">
        <v>93</v>
      </c>
      <c r="E62" s="69" t="s">
        <v>44</v>
      </c>
      <c r="F62" s="113">
        <v>15440.96</v>
      </c>
      <c r="G62" s="71">
        <v>32883</v>
      </c>
      <c r="H62" s="120">
        <v>0</v>
      </c>
      <c r="I62" s="72">
        <v>44806</v>
      </c>
      <c r="J62" s="69" t="s">
        <v>56</v>
      </c>
      <c r="K62" s="70" t="s">
        <v>57</v>
      </c>
      <c r="L62" s="69" t="s">
        <v>124</v>
      </c>
      <c r="M62" s="70" t="s">
        <v>125</v>
      </c>
      <c r="N62" s="73">
        <v>202200005016348</v>
      </c>
      <c r="O62" s="69" t="s">
        <v>45</v>
      </c>
      <c r="P62" s="70" t="s">
        <v>126</v>
      </c>
      <c r="Q62" s="74" t="s">
        <v>127</v>
      </c>
      <c r="R62" s="69" t="s">
        <v>48</v>
      </c>
      <c r="S62" s="69" t="s">
        <v>49</v>
      </c>
      <c r="T62" s="69" t="s">
        <v>128</v>
      </c>
      <c r="U62" s="69" t="s">
        <v>129</v>
      </c>
      <c r="V62" s="70" t="s">
        <v>51</v>
      </c>
      <c r="W62" s="141">
        <v>14500</v>
      </c>
      <c r="X62" s="90" t="s">
        <v>820</v>
      </c>
      <c r="Y62" s="76" t="s">
        <v>52</v>
      </c>
      <c r="Z62" s="77">
        <v>2904</v>
      </c>
      <c r="AA62" s="127">
        <v>75211835.290000007</v>
      </c>
      <c r="AB62" s="70" t="s">
        <v>573</v>
      </c>
      <c r="AC62" s="70" t="s">
        <v>130</v>
      </c>
      <c r="AD62" s="69" t="s">
        <v>54</v>
      </c>
      <c r="AE62" s="69" t="s">
        <v>51</v>
      </c>
      <c r="AF62" s="120"/>
      <c r="AG62" s="120"/>
      <c r="AH62" s="120"/>
      <c r="AI62" s="120">
        <v>75211835.290000007</v>
      </c>
      <c r="AJ62" s="121">
        <v>15042367.060000001</v>
      </c>
      <c r="AK62" s="79">
        <v>12</v>
      </c>
      <c r="AL62" s="133">
        <v>200564.89</v>
      </c>
      <c r="AM62" s="120">
        <v>2406778.73</v>
      </c>
      <c r="AN62" s="78" t="s">
        <v>574</v>
      </c>
      <c r="AO62" s="136">
        <v>72805056.560000002</v>
      </c>
    </row>
    <row r="63" spans="1:41" ht="38.25">
      <c r="A63" s="69" t="s">
        <v>67</v>
      </c>
      <c r="B63" s="70" t="s">
        <v>42</v>
      </c>
      <c r="C63" s="69">
        <v>65710</v>
      </c>
      <c r="D63" s="69" t="s">
        <v>43</v>
      </c>
      <c r="E63" s="69" t="s">
        <v>44</v>
      </c>
      <c r="F63" s="113">
        <v>455</v>
      </c>
      <c r="G63" s="71">
        <v>32868</v>
      </c>
      <c r="H63" s="120"/>
      <c r="I63" s="72">
        <v>41696</v>
      </c>
      <c r="J63" s="69" t="s">
        <v>56</v>
      </c>
      <c r="K63" s="70" t="s">
        <v>57</v>
      </c>
      <c r="L63" s="69" t="s">
        <v>68</v>
      </c>
      <c r="M63" s="70" t="s">
        <v>69</v>
      </c>
      <c r="N63" s="73">
        <v>201300016003045</v>
      </c>
      <c r="O63" s="69" t="s">
        <v>45</v>
      </c>
      <c r="P63" s="70" t="s">
        <v>70</v>
      </c>
      <c r="Q63" s="74" t="s">
        <v>71</v>
      </c>
      <c r="R63" s="69" t="s">
        <v>48</v>
      </c>
      <c r="S63" s="69" t="s">
        <v>49</v>
      </c>
      <c r="T63" s="69" t="s">
        <v>50</v>
      </c>
      <c r="U63" s="69" t="s">
        <v>50</v>
      </c>
      <c r="V63" s="70" t="s">
        <v>51</v>
      </c>
      <c r="W63" s="141">
        <v>463</v>
      </c>
      <c r="X63" s="90" t="s">
        <v>820</v>
      </c>
      <c r="Y63" s="76" t="s">
        <v>52</v>
      </c>
      <c r="Z63" s="77">
        <v>2904</v>
      </c>
      <c r="AA63" s="127">
        <v>474503.78</v>
      </c>
      <c r="AB63" s="70" t="s">
        <v>531</v>
      </c>
      <c r="AC63" s="70" t="s">
        <v>53</v>
      </c>
      <c r="AD63" s="69" t="s">
        <v>54</v>
      </c>
      <c r="AE63" s="69" t="s">
        <v>51</v>
      </c>
      <c r="AF63" s="120"/>
      <c r="AG63" s="120"/>
      <c r="AH63" s="120"/>
      <c r="AI63" s="120">
        <v>474503.78</v>
      </c>
      <c r="AJ63" s="121">
        <v>94900.75</v>
      </c>
      <c r="AK63" s="79">
        <v>12</v>
      </c>
      <c r="AL63" s="133">
        <v>1265.3399999999999</v>
      </c>
      <c r="AM63" s="120">
        <v>15184.12</v>
      </c>
      <c r="AN63" s="78" t="s">
        <v>532</v>
      </c>
      <c r="AO63" s="136">
        <v>459319.66</v>
      </c>
    </row>
    <row r="64" spans="1:41" ht="38.25">
      <c r="A64" s="69" t="s">
        <v>78</v>
      </c>
      <c r="B64" s="70" t="s">
        <v>42</v>
      </c>
      <c r="C64" s="69">
        <v>16558</v>
      </c>
      <c r="D64" s="69" t="s">
        <v>43</v>
      </c>
      <c r="E64" s="69" t="s">
        <v>44</v>
      </c>
      <c r="F64" s="113">
        <v>437.5</v>
      </c>
      <c r="G64" s="71">
        <v>32820</v>
      </c>
      <c r="H64" s="120"/>
      <c r="I64" s="72">
        <v>41683</v>
      </c>
      <c r="J64" s="69" t="s">
        <v>56</v>
      </c>
      <c r="K64" s="70" t="s">
        <v>57</v>
      </c>
      <c r="L64" s="69" t="s">
        <v>79</v>
      </c>
      <c r="M64" s="70" t="s">
        <v>80</v>
      </c>
      <c r="N64" s="73">
        <v>201300005014912</v>
      </c>
      <c r="O64" s="69" t="s">
        <v>45</v>
      </c>
      <c r="P64" s="70" t="s">
        <v>81</v>
      </c>
      <c r="Q64" s="74" t="s">
        <v>82</v>
      </c>
      <c r="R64" s="69" t="s">
        <v>48</v>
      </c>
      <c r="S64" s="69" t="s">
        <v>49</v>
      </c>
      <c r="T64" s="69" t="s">
        <v>50</v>
      </c>
      <c r="U64" s="69" t="s">
        <v>50</v>
      </c>
      <c r="V64" s="70" t="s">
        <v>51</v>
      </c>
      <c r="W64" s="141">
        <v>454</v>
      </c>
      <c r="X64" s="90" t="s">
        <v>820</v>
      </c>
      <c r="Y64" s="76" t="s">
        <v>52</v>
      </c>
      <c r="Z64" s="77">
        <v>2904</v>
      </c>
      <c r="AA64" s="127">
        <v>423761.57</v>
      </c>
      <c r="AB64" s="70" t="s">
        <v>531</v>
      </c>
      <c r="AC64" s="70" t="s">
        <v>53</v>
      </c>
      <c r="AD64" s="69" t="s">
        <v>54</v>
      </c>
      <c r="AE64" s="69" t="s">
        <v>51</v>
      </c>
      <c r="AF64" s="120"/>
      <c r="AG64" s="120"/>
      <c r="AH64" s="120"/>
      <c r="AI64" s="120">
        <v>423761.57</v>
      </c>
      <c r="AJ64" s="121">
        <v>84752.31</v>
      </c>
      <c r="AK64" s="79">
        <v>12</v>
      </c>
      <c r="AL64" s="133">
        <v>1130.03</v>
      </c>
      <c r="AM64" s="120">
        <v>13560.37</v>
      </c>
      <c r="AN64" s="78" t="s">
        <v>532</v>
      </c>
      <c r="AO64" s="136">
        <v>410201.2</v>
      </c>
    </row>
    <row r="65" spans="1:41" ht="38.25">
      <c r="A65" s="69" t="s">
        <v>109</v>
      </c>
      <c r="B65" s="70" t="s">
        <v>42</v>
      </c>
      <c r="C65" s="69">
        <v>2318</v>
      </c>
      <c r="D65" s="69" t="s">
        <v>43</v>
      </c>
      <c r="E65" s="69" t="s">
        <v>44</v>
      </c>
      <c r="F65" s="113">
        <v>455</v>
      </c>
      <c r="G65" s="71">
        <v>32675</v>
      </c>
      <c r="H65" s="120"/>
      <c r="I65" s="72">
        <v>41696</v>
      </c>
      <c r="J65" s="69" t="s">
        <v>56</v>
      </c>
      <c r="K65" s="70" t="s">
        <v>57</v>
      </c>
      <c r="L65" s="69" t="s">
        <v>110</v>
      </c>
      <c r="M65" s="70" t="s">
        <v>111</v>
      </c>
      <c r="N65" s="73">
        <v>201300016003036</v>
      </c>
      <c r="O65" s="69" t="s">
        <v>45</v>
      </c>
      <c r="P65" s="70" t="s">
        <v>112</v>
      </c>
      <c r="Q65" s="74" t="s">
        <v>113</v>
      </c>
      <c r="R65" s="69" t="s">
        <v>48</v>
      </c>
      <c r="S65" s="69" t="s">
        <v>49</v>
      </c>
      <c r="T65" s="69" t="s">
        <v>50</v>
      </c>
      <c r="U65" s="69" t="s">
        <v>50</v>
      </c>
      <c r="V65" s="70" t="s">
        <v>51</v>
      </c>
      <c r="W65" s="141">
        <v>496</v>
      </c>
      <c r="X65" s="90" t="s">
        <v>820</v>
      </c>
      <c r="Y65" s="76" t="s">
        <v>52</v>
      </c>
      <c r="Z65" s="77">
        <v>2904</v>
      </c>
      <c r="AA65" s="127">
        <v>620862.98</v>
      </c>
      <c r="AB65" s="70" t="s">
        <v>531</v>
      </c>
      <c r="AC65" s="70" t="s">
        <v>53</v>
      </c>
      <c r="AD65" s="69" t="s">
        <v>54</v>
      </c>
      <c r="AE65" s="69" t="s">
        <v>51</v>
      </c>
      <c r="AF65" s="120"/>
      <c r="AG65" s="120"/>
      <c r="AH65" s="120"/>
      <c r="AI65" s="120">
        <v>620862.98</v>
      </c>
      <c r="AJ65" s="121">
        <v>124172.59</v>
      </c>
      <c r="AK65" s="79">
        <v>12</v>
      </c>
      <c r="AL65" s="133">
        <v>1655.63</v>
      </c>
      <c r="AM65" s="120">
        <v>19867.61</v>
      </c>
      <c r="AN65" s="78" t="s">
        <v>532</v>
      </c>
      <c r="AO65" s="136">
        <v>600995.36</v>
      </c>
    </row>
    <row r="66" spans="1:41" ht="51">
      <c r="A66" s="69" t="s">
        <v>212</v>
      </c>
      <c r="B66" s="70" t="s">
        <v>207</v>
      </c>
      <c r="C66" s="69">
        <v>32621</v>
      </c>
      <c r="D66" s="69" t="s">
        <v>93</v>
      </c>
      <c r="E66" s="69" t="s">
        <v>44</v>
      </c>
      <c r="F66" s="113">
        <v>651.48</v>
      </c>
      <c r="G66" s="71">
        <v>32675</v>
      </c>
      <c r="H66" s="120"/>
      <c r="I66" s="72">
        <v>41863</v>
      </c>
      <c r="J66" s="69" t="s">
        <v>56</v>
      </c>
      <c r="K66" s="70" t="s">
        <v>213</v>
      </c>
      <c r="L66" s="69" t="s">
        <v>214</v>
      </c>
      <c r="M66" s="70" t="s">
        <v>215</v>
      </c>
      <c r="N66" s="73">
        <v>201400016000694</v>
      </c>
      <c r="O66" s="69" t="s">
        <v>45</v>
      </c>
      <c r="P66" s="70" t="s">
        <v>216</v>
      </c>
      <c r="Q66" s="74" t="s">
        <v>217</v>
      </c>
      <c r="R66" s="69" t="s">
        <v>48</v>
      </c>
      <c r="S66" s="69" t="s">
        <v>49</v>
      </c>
      <c r="T66" s="69" t="s">
        <v>50</v>
      </c>
      <c r="U66" s="69" t="s">
        <v>50</v>
      </c>
      <c r="V66" s="70" t="s">
        <v>51</v>
      </c>
      <c r="W66" s="141">
        <v>652</v>
      </c>
      <c r="X66" s="75" t="s">
        <v>820</v>
      </c>
      <c r="Y66" s="76" t="s">
        <v>52</v>
      </c>
      <c r="Z66" s="77">
        <v>2904</v>
      </c>
      <c r="AA66" s="127">
        <v>404785.2</v>
      </c>
      <c r="AB66" s="70" t="s">
        <v>531</v>
      </c>
      <c r="AC66" s="70" t="s">
        <v>53</v>
      </c>
      <c r="AD66" s="69" t="s">
        <v>54</v>
      </c>
      <c r="AE66" s="69" t="s">
        <v>51</v>
      </c>
      <c r="AF66" s="120"/>
      <c r="AG66" s="120"/>
      <c r="AH66" s="120"/>
      <c r="AI66" s="120">
        <v>404785.2</v>
      </c>
      <c r="AJ66" s="121">
        <v>80957.039999999994</v>
      </c>
      <c r="AK66" s="79">
        <v>12</v>
      </c>
      <c r="AL66" s="133">
        <v>1079.42</v>
      </c>
      <c r="AM66" s="120">
        <v>12953.12</v>
      </c>
      <c r="AN66" s="78" t="s">
        <v>532</v>
      </c>
      <c r="AO66" s="136">
        <v>391832.07</v>
      </c>
    </row>
    <row r="67" spans="1:41" ht="38.25">
      <c r="A67" s="69" t="s">
        <v>62</v>
      </c>
      <c r="B67" s="70" t="s">
        <v>42</v>
      </c>
      <c r="C67" s="69">
        <v>29537</v>
      </c>
      <c r="D67" s="69" t="s">
        <v>43</v>
      </c>
      <c r="E67" s="69" t="s">
        <v>44</v>
      </c>
      <c r="F67" s="113">
        <v>458.76</v>
      </c>
      <c r="G67" s="71">
        <v>32365</v>
      </c>
      <c r="H67" s="120"/>
      <c r="I67" s="72">
        <v>41683</v>
      </c>
      <c r="J67" s="69" t="s">
        <v>56</v>
      </c>
      <c r="K67" s="70" t="s">
        <v>57</v>
      </c>
      <c r="L67" s="69" t="s">
        <v>63</v>
      </c>
      <c r="M67" s="70" t="s">
        <v>64</v>
      </c>
      <c r="N67" s="73">
        <v>201300016003051</v>
      </c>
      <c r="O67" s="69" t="s">
        <v>45</v>
      </c>
      <c r="P67" s="70" t="s">
        <v>65</v>
      </c>
      <c r="Q67" s="74" t="s">
        <v>66</v>
      </c>
      <c r="R67" s="69" t="s">
        <v>48</v>
      </c>
      <c r="S67" s="69" t="s">
        <v>49</v>
      </c>
      <c r="T67" s="69" t="s">
        <v>50</v>
      </c>
      <c r="U67" s="69" t="s">
        <v>50</v>
      </c>
      <c r="V67" s="70" t="s">
        <v>51</v>
      </c>
      <c r="W67" s="141">
        <v>493</v>
      </c>
      <c r="X67" s="90" t="s">
        <v>820</v>
      </c>
      <c r="Y67" s="76" t="s">
        <v>52</v>
      </c>
      <c r="Z67" s="77">
        <v>2904</v>
      </c>
      <c r="AA67" s="127">
        <v>291883.67</v>
      </c>
      <c r="AB67" s="70" t="s">
        <v>531</v>
      </c>
      <c r="AC67" s="70" t="s">
        <v>53</v>
      </c>
      <c r="AD67" s="69" t="s">
        <v>54</v>
      </c>
      <c r="AE67" s="69" t="s">
        <v>51</v>
      </c>
      <c r="AF67" s="120"/>
      <c r="AG67" s="120"/>
      <c r="AH67" s="120"/>
      <c r="AI67" s="120">
        <v>291883.67</v>
      </c>
      <c r="AJ67" s="121">
        <v>58376.73</v>
      </c>
      <c r="AK67" s="79">
        <v>12</v>
      </c>
      <c r="AL67" s="133">
        <v>778.35</v>
      </c>
      <c r="AM67" s="120">
        <v>9340.27</v>
      </c>
      <c r="AN67" s="78" t="s">
        <v>532</v>
      </c>
      <c r="AO67" s="136">
        <v>282543.39</v>
      </c>
    </row>
    <row r="68" spans="1:41" ht="38.25">
      <c r="A68" s="69" t="s">
        <v>131</v>
      </c>
      <c r="B68" s="70" t="s">
        <v>42</v>
      </c>
      <c r="C68" s="69">
        <v>29947</v>
      </c>
      <c r="D68" s="69" t="s">
        <v>89</v>
      </c>
      <c r="E68" s="69" t="s">
        <v>44</v>
      </c>
      <c r="F68" s="113">
        <v>684.7</v>
      </c>
      <c r="G68" s="71">
        <v>32343</v>
      </c>
      <c r="H68" s="120"/>
      <c r="I68" s="72"/>
      <c r="J68" s="69"/>
      <c r="K68" s="70"/>
      <c r="L68" s="69"/>
      <c r="M68" s="70"/>
      <c r="N68" s="73"/>
      <c r="O68" s="69" t="s">
        <v>45</v>
      </c>
      <c r="P68" s="70" t="s">
        <v>132</v>
      </c>
      <c r="Q68" s="74" t="s">
        <v>133</v>
      </c>
      <c r="R68" s="69" t="s">
        <v>48</v>
      </c>
      <c r="S68" s="69" t="s">
        <v>49</v>
      </c>
      <c r="T68" s="69" t="s">
        <v>50</v>
      </c>
      <c r="U68" s="69" t="s">
        <v>50</v>
      </c>
      <c r="V68" s="70" t="s">
        <v>51</v>
      </c>
      <c r="W68" s="141">
        <v>693</v>
      </c>
      <c r="X68" s="90" t="s">
        <v>820</v>
      </c>
      <c r="Y68" s="76" t="s">
        <v>52</v>
      </c>
      <c r="Z68" s="77">
        <v>2904</v>
      </c>
      <c r="AA68" s="127">
        <v>759638.97</v>
      </c>
      <c r="AB68" s="70" t="s">
        <v>531</v>
      </c>
      <c r="AC68" s="70" t="s">
        <v>53</v>
      </c>
      <c r="AD68" s="69" t="s">
        <v>54</v>
      </c>
      <c r="AE68" s="69" t="s">
        <v>51</v>
      </c>
      <c r="AF68" s="120"/>
      <c r="AG68" s="120"/>
      <c r="AH68" s="120"/>
      <c r="AI68" s="120">
        <v>759638.97</v>
      </c>
      <c r="AJ68" s="121">
        <v>151927.79</v>
      </c>
      <c r="AK68" s="79">
        <v>12</v>
      </c>
      <c r="AL68" s="133">
        <v>2025.7</v>
      </c>
      <c r="AM68" s="120">
        <v>24308.44</v>
      </c>
      <c r="AN68" s="78" t="s">
        <v>532</v>
      </c>
      <c r="AO68" s="136">
        <v>735330.52</v>
      </c>
    </row>
    <row r="69" spans="1:41" ht="38.25">
      <c r="A69" s="69" t="s">
        <v>206</v>
      </c>
      <c r="B69" s="70" t="s">
        <v>207</v>
      </c>
      <c r="C69" s="69">
        <v>9419</v>
      </c>
      <c r="D69" s="69" t="s">
        <v>43</v>
      </c>
      <c r="E69" s="69" t="s">
        <v>44</v>
      </c>
      <c r="F69" s="113">
        <v>300</v>
      </c>
      <c r="G69" s="71">
        <v>32195</v>
      </c>
      <c r="H69" s="120"/>
      <c r="I69" s="72"/>
      <c r="J69" s="69"/>
      <c r="K69" s="70"/>
      <c r="L69" s="69"/>
      <c r="M69" s="70"/>
      <c r="N69" s="73"/>
      <c r="O69" s="69" t="s">
        <v>45</v>
      </c>
      <c r="P69" s="70" t="s">
        <v>208</v>
      </c>
      <c r="Q69" s="74" t="s">
        <v>209</v>
      </c>
      <c r="R69" s="69" t="s">
        <v>48</v>
      </c>
      <c r="S69" s="69" t="s">
        <v>49</v>
      </c>
      <c r="T69" s="69" t="s">
        <v>96</v>
      </c>
      <c r="U69" s="69" t="s">
        <v>50</v>
      </c>
      <c r="V69" s="70" t="s">
        <v>51</v>
      </c>
      <c r="W69" s="141">
        <v>308</v>
      </c>
      <c r="X69" s="75" t="s">
        <v>820</v>
      </c>
      <c r="Y69" s="76" t="s">
        <v>52</v>
      </c>
      <c r="Z69" s="77">
        <v>2904</v>
      </c>
      <c r="AA69" s="127">
        <v>159961.25</v>
      </c>
      <c r="AB69" s="70" t="s">
        <v>531</v>
      </c>
      <c r="AC69" s="70" t="s">
        <v>53</v>
      </c>
      <c r="AD69" s="69" t="s">
        <v>54</v>
      </c>
      <c r="AE69" s="69" t="s">
        <v>51</v>
      </c>
      <c r="AF69" s="120"/>
      <c r="AG69" s="120"/>
      <c r="AH69" s="120"/>
      <c r="AI69" s="120">
        <v>159961.25</v>
      </c>
      <c r="AJ69" s="121">
        <v>31992.25</v>
      </c>
      <c r="AK69" s="79">
        <v>12</v>
      </c>
      <c r="AL69" s="133">
        <v>426.56</v>
      </c>
      <c r="AM69" s="120">
        <v>5118.76</v>
      </c>
      <c r="AN69" s="78" t="s">
        <v>532</v>
      </c>
      <c r="AO69" s="136">
        <v>154842.49</v>
      </c>
    </row>
    <row r="70" spans="1:41" ht="38.25">
      <c r="A70" s="69" t="s">
        <v>92</v>
      </c>
      <c r="B70" s="70" t="s">
        <v>42</v>
      </c>
      <c r="C70" s="69">
        <v>32800</v>
      </c>
      <c r="D70" s="69" t="s">
        <v>93</v>
      </c>
      <c r="E70" s="69" t="s">
        <v>44</v>
      </c>
      <c r="F70" s="113">
        <v>634.35</v>
      </c>
      <c r="G70" s="71">
        <v>31315</v>
      </c>
      <c r="H70" s="120"/>
      <c r="I70" s="72"/>
      <c r="J70" s="69"/>
      <c r="K70" s="70"/>
      <c r="L70" s="69"/>
      <c r="M70" s="70"/>
      <c r="N70" s="73"/>
      <c r="O70" s="69" t="s">
        <v>45</v>
      </c>
      <c r="P70" s="70" t="s">
        <v>94</v>
      </c>
      <c r="Q70" s="74" t="s">
        <v>95</v>
      </c>
      <c r="R70" s="69" t="s">
        <v>48</v>
      </c>
      <c r="S70" s="69" t="s">
        <v>49</v>
      </c>
      <c r="T70" s="69" t="s">
        <v>96</v>
      </c>
      <c r="U70" s="69" t="s">
        <v>97</v>
      </c>
      <c r="V70" s="70" t="s">
        <v>51</v>
      </c>
      <c r="W70" s="141">
        <v>647</v>
      </c>
      <c r="X70" s="90" t="s">
        <v>820</v>
      </c>
      <c r="Y70" s="76" t="s">
        <v>52</v>
      </c>
      <c r="Z70" s="77">
        <v>2904</v>
      </c>
      <c r="AA70" s="127">
        <v>724330.54</v>
      </c>
      <c r="AB70" s="70" t="s">
        <v>370</v>
      </c>
      <c r="AC70" s="70" t="s">
        <v>98</v>
      </c>
      <c r="AD70" s="69" t="s">
        <v>54</v>
      </c>
      <c r="AE70" s="69" t="s">
        <v>51</v>
      </c>
      <c r="AF70" s="120"/>
      <c r="AG70" s="120"/>
      <c r="AH70" s="120"/>
      <c r="AI70" s="120">
        <v>724330.54</v>
      </c>
      <c r="AJ70" s="121">
        <v>144866.10999999999</v>
      </c>
      <c r="AK70" s="79">
        <v>12</v>
      </c>
      <c r="AL70" s="133">
        <v>1931.54</v>
      </c>
      <c r="AM70" s="120">
        <v>23178.57</v>
      </c>
      <c r="AN70" s="78" t="s">
        <v>571</v>
      </c>
      <c r="AO70" s="136">
        <v>701151.96</v>
      </c>
    </row>
    <row r="71" spans="1:41" ht="25.5">
      <c r="A71" s="69" t="s">
        <v>146</v>
      </c>
      <c r="B71" s="70" t="s">
        <v>42</v>
      </c>
      <c r="C71" s="69">
        <v>31067</v>
      </c>
      <c r="D71" s="69" t="s">
        <v>93</v>
      </c>
      <c r="E71" s="69" t="s">
        <v>44</v>
      </c>
      <c r="F71" s="113">
        <v>490</v>
      </c>
      <c r="G71" s="71">
        <v>30966</v>
      </c>
      <c r="H71" s="120"/>
      <c r="I71" s="72">
        <v>41665</v>
      </c>
      <c r="J71" s="69" t="s">
        <v>56</v>
      </c>
      <c r="K71" s="70" t="s">
        <v>57</v>
      </c>
      <c r="L71" s="69" t="s">
        <v>148</v>
      </c>
      <c r="M71" s="70" t="s">
        <v>149</v>
      </c>
      <c r="N71" s="73">
        <v>201300016003034</v>
      </c>
      <c r="O71" s="69" t="s">
        <v>45</v>
      </c>
      <c r="P71" s="70" t="s">
        <v>150</v>
      </c>
      <c r="Q71" s="74" t="s">
        <v>151</v>
      </c>
      <c r="R71" s="69" t="s">
        <v>48</v>
      </c>
      <c r="S71" s="69" t="s">
        <v>49</v>
      </c>
      <c r="T71" s="69" t="s">
        <v>50</v>
      </c>
      <c r="U71" s="69" t="s">
        <v>50</v>
      </c>
      <c r="V71" s="70" t="s">
        <v>51</v>
      </c>
      <c r="W71" s="141">
        <v>548</v>
      </c>
      <c r="X71" s="90" t="s">
        <v>820</v>
      </c>
      <c r="Y71" s="76" t="s">
        <v>52</v>
      </c>
      <c r="Z71" s="77">
        <v>2904</v>
      </c>
      <c r="AA71" s="127">
        <v>881388.96</v>
      </c>
      <c r="AB71" s="70" t="s">
        <v>531</v>
      </c>
      <c r="AC71" s="70" t="s">
        <v>53</v>
      </c>
      <c r="AD71" s="69" t="s">
        <v>54</v>
      </c>
      <c r="AE71" s="69" t="s">
        <v>51</v>
      </c>
      <c r="AF71" s="120"/>
      <c r="AG71" s="120"/>
      <c r="AH71" s="120"/>
      <c r="AI71" s="120">
        <v>881388.96</v>
      </c>
      <c r="AJ71" s="121">
        <v>176277.79</v>
      </c>
      <c r="AK71" s="79">
        <v>12</v>
      </c>
      <c r="AL71" s="133">
        <v>2350.37</v>
      </c>
      <c r="AM71" s="120">
        <v>28204.44</v>
      </c>
      <c r="AN71" s="78" t="s">
        <v>532</v>
      </c>
      <c r="AO71" s="136">
        <v>853184.51</v>
      </c>
    </row>
    <row r="72" spans="1:41" ht="51">
      <c r="A72" s="69" t="s">
        <v>41</v>
      </c>
      <c r="B72" s="70" t="s">
        <v>42</v>
      </c>
      <c r="C72" s="69">
        <v>3530</v>
      </c>
      <c r="D72" s="69" t="s">
        <v>43</v>
      </c>
      <c r="E72" s="69" t="s">
        <v>44</v>
      </c>
      <c r="F72" s="113">
        <v>700</v>
      </c>
      <c r="G72" s="71">
        <v>30950</v>
      </c>
      <c r="H72" s="120"/>
      <c r="I72" s="72"/>
      <c r="J72" s="69"/>
      <c r="K72" s="70"/>
      <c r="L72" s="69"/>
      <c r="M72" s="70"/>
      <c r="N72" s="73"/>
      <c r="O72" s="69" t="s">
        <v>45</v>
      </c>
      <c r="P72" s="70" t="s">
        <v>46</v>
      </c>
      <c r="Q72" s="74" t="s">
        <v>47</v>
      </c>
      <c r="R72" s="69" t="s">
        <v>48</v>
      </c>
      <c r="S72" s="69" t="s">
        <v>49</v>
      </c>
      <c r="T72" s="69" t="s">
        <v>50</v>
      </c>
      <c r="U72" s="69" t="s">
        <v>50</v>
      </c>
      <c r="V72" s="70" t="s">
        <v>51</v>
      </c>
      <c r="W72" s="141">
        <v>679</v>
      </c>
      <c r="X72" s="90" t="s">
        <v>820</v>
      </c>
      <c r="Y72" s="76" t="s">
        <v>52</v>
      </c>
      <c r="Z72" s="77">
        <v>2904</v>
      </c>
      <c r="AA72" s="127">
        <v>1381563.29</v>
      </c>
      <c r="AB72" s="70" t="s">
        <v>531</v>
      </c>
      <c r="AC72" s="70" t="s">
        <v>53</v>
      </c>
      <c r="AD72" s="69" t="s">
        <v>54</v>
      </c>
      <c r="AE72" s="69" t="s">
        <v>51</v>
      </c>
      <c r="AF72" s="123"/>
      <c r="AG72" s="120"/>
      <c r="AH72" s="120"/>
      <c r="AI72" s="120">
        <v>1381563.29</v>
      </c>
      <c r="AJ72" s="121">
        <v>276312.65999999997</v>
      </c>
      <c r="AK72" s="79">
        <v>12</v>
      </c>
      <c r="AL72" s="133">
        <v>3684.16</v>
      </c>
      <c r="AM72" s="120">
        <v>44210.02</v>
      </c>
      <c r="AN72" s="78" t="s">
        <v>532</v>
      </c>
      <c r="AO72" s="136">
        <v>1337353.26</v>
      </c>
    </row>
    <row r="73" spans="1:41" ht="38.25">
      <c r="A73" s="69" t="s">
        <v>72</v>
      </c>
      <c r="B73" s="70" t="s">
        <v>42</v>
      </c>
      <c r="C73" s="69">
        <v>24003</v>
      </c>
      <c r="D73" s="69" t="s">
        <v>43</v>
      </c>
      <c r="E73" s="69" t="s">
        <v>44</v>
      </c>
      <c r="F73" s="113">
        <v>450</v>
      </c>
      <c r="G73" s="71">
        <v>30950</v>
      </c>
      <c r="H73" s="120"/>
      <c r="I73" s="72">
        <v>41683</v>
      </c>
      <c r="J73" s="69" t="s">
        <v>73</v>
      </c>
      <c r="K73" s="70" t="s">
        <v>57</v>
      </c>
      <c r="L73" s="69" t="s">
        <v>74</v>
      </c>
      <c r="M73" s="70" t="s">
        <v>75</v>
      </c>
      <c r="N73" s="73">
        <v>201300016003043</v>
      </c>
      <c r="O73" s="69" t="s">
        <v>45</v>
      </c>
      <c r="P73" s="70" t="s">
        <v>76</v>
      </c>
      <c r="Q73" s="74" t="s">
        <v>77</v>
      </c>
      <c r="R73" s="69" t="s">
        <v>48</v>
      </c>
      <c r="S73" s="69" t="s">
        <v>49</v>
      </c>
      <c r="T73" s="69" t="s">
        <v>50</v>
      </c>
      <c r="U73" s="69" t="s">
        <v>50</v>
      </c>
      <c r="V73" s="70" t="s">
        <v>51</v>
      </c>
      <c r="W73" s="141">
        <v>457</v>
      </c>
      <c r="X73" s="90" t="s">
        <v>820</v>
      </c>
      <c r="Y73" s="76" t="s">
        <v>52</v>
      </c>
      <c r="Z73" s="77">
        <v>2904</v>
      </c>
      <c r="AA73" s="127">
        <v>188950.84</v>
      </c>
      <c r="AB73" s="70" t="s">
        <v>531</v>
      </c>
      <c r="AC73" s="70" t="s">
        <v>53</v>
      </c>
      <c r="AD73" s="69" t="s">
        <v>54</v>
      </c>
      <c r="AE73" s="69" t="s">
        <v>51</v>
      </c>
      <c r="AF73" s="120"/>
      <c r="AG73" s="120"/>
      <c r="AH73" s="120"/>
      <c r="AI73" s="120">
        <v>188950.84</v>
      </c>
      <c r="AJ73" s="121">
        <v>37790.17</v>
      </c>
      <c r="AK73" s="79">
        <v>12</v>
      </c>
      <c r="AL73" s="133">
        <v>503.8</v>
      </c>
      <c r="AM73" s="120">
        <v>6046.42</v>
      </c>
      <c r="AN73" s="78" t="s">
        <v>532</v>
      </c>
      <c r="AO73" s="136">
        <v>182904.41</v>
      </c>
    </row>
    <row r="74" spans="1:41" ht="38.25">
      <c r="A74" s="69" t="s">
        <v>264</v>
      </c>
      <c r="B74" s="70" t="s">
        <v>265</v>
      </c>
      <c r="C74" s="69">
        <v>438</v>
      </c>
      <c r="D74" s="69" t="s">
        <v>101</v>
      </c>
      <c r="E74" s="69" t="s">
        <v>44</v>
      </c>
      <c r="F74" s="113">
        <v>4650</v>
      </c>
      <c r="G74" s="71">
        <v>30683</v>
      </c>
      <c r="H74" s="120"/>
      <c r="I74" s="72"/>
      <c r="J74" s="69"/>
      <c r="K74" s="70"/>
      <c r="L74" s="69"/>
      <c r="M74" s="70"/>
      <c r="N74" s="73"/>
      <c r="O74" s="69" t="s">
        <v>45</v>
      </c>
      <c r="P74" s="70" t="s">
        <v>266</v>
      </c>
      <c r="Q74" s="74" t="s">
        <v>267</v>
      </c>
      <c r="R74" s="69" t="s">
        <v>48</v>
      </c>
      <c r="S74" s="69" t="s">
        <v>49</v>
      </c>
      <c r="T74" s="69" t="s">
        <v>50</v>
      </c>
      <c r="U74" s="69" t="s">
        <v>50</v>
      </c>
      <c r="V74" s="70" t="s">
        <v>54</v>
      </c>
      <c r="W74" s="141"/>
      <c r="X74" s="75" t="s">
        <v>820</v>
      </c>
      <c r="Y74" s="76" t="s">
        <v>52</v>
      </c>
      <c r="Z74" s="77">
        <v>2904</v>
      </c>
      <c r="AA74" s="127">
        <v>50000</v>
      </c>
      <c r="AB74" s="70" t="s">
        <v>531</v>
      </c>
      <c r="AC74" s="70" t="s">
        <v>53</v>
      </c>
      <c r="AD74" s="69" t="s">
        <v>54</v>
      </c>
      <c r="AE74" s="69" t="s">
        <v>51</v>
      </c>
      <c r="AF74" s="120"/>
      <c r="AG74" s="120"/>
      <c r="AH74" s="120"/>
      <c r="AI74" s="120">
        <v>50000</v>
      </c>
      <c r="AJ74" s="121">
        <v>10000</v>
      </c>
      <c r="AK74" s="79">
        <v>12</v>
      </c>
      <c r="AL74" s="133">
        <v>133.33000000000001</v>
      </c>
      <c r="AM74" s="120">
        <v>1600</v>
      </c>
      <c r="AN74" s="78" t="s">
        <v>532</v>
      </c>
      <c r="AO74" s="136">
        <v>48400</v>
      </c>
    </row>
    <row r="75" spans="1:41" ht="38.25">
      <c r="A75" s="69" t="s">
        <v>143</v>
      </c>
      <c r="B75" s="70" t="s">
        <v>42</v>
      </c>
      <c r="C75" s="69">
        <v>5725</v>
      </c>
      <c r="D75" s="69" t="s">
        <v>89</v>
      </c>
      <c r="E75" s="69" t="s">
        <v>44</v>
      </c>
      <c r="F75" s="113">
        <v>441.3</v>
      </c>
      <c r="G75" s="71">
        <v>29966</v>
      </c>
      <c r="H75" s="120">
        <v>0</v>
      </c>
      <c r="I75" s="72"/>
      <c r="J75" s="69"/>
      <c r="K75" s="70"/>
      <c r="L75" s="69"/>
      <c r="M75" s="70"/>
      <c r="N75" s="73"/>
      <c r="O75" s="69" t="s">
        <v>45</v>
      </c>
      <c r="P75" s="70" t="s">
        <v>144</v>
      </c>
      <c r="Q75" s="74" t="s">
        <v>145</v>
      </c>
      <c r="R75" s="69" t="s">
        <v>48</v>
      </c>
      <c r="S75" s="69" t="s">
        <v>49</v>
      </c>
      <c r="T75" s="69" t="s">
        <v>50</v>
      </c>
      <c r="U75" s="69" t="s">
        <v>50</v>
      </c>
      <c r="V75" s="70" t="s">
        <v>51</v>
      </c>
      <c r="W75" s="141">
        <v>453</v>
      </c>
      <c r="X75" s="90" t="s">
        <v>820</v>
      </c>
      <c r="Y75" s="76" t="s">
        <v>52</v>
      </c>
      <c r="Z75" s="77">
        <v>2904</v>
      </c>
      <c r="AA75" s="127">
        <v>467345.7</v>
      </c>
      <c r="AB75" s="70" t="s">
        <v>531</v>
      </c>
      <c r="AC75" s="70" t="s">
        <v>53</v>
      </c>
      <c r="AD75" s="69" t="s">
        <v>54</v>
      </c>
      <c r="AE75" s="69" t="s">
        <v>51</v>
      </c>
      <c r="AF75" s="120"/>
      <c r="AG75" s="120"/>
      <c r="AH75" s="120"/>
      <c r="AI75" s="120">
        <v>467345.7</v>
      </c>
      <c r="AJ75" s="121">
        <v>93469.14</v>
      </c>
      <c r="AK75" s="79">
        <v>12</v>
      </c>
      <c r="AL75" s="133">
        <v>1246.25</v>
      </c>
      <c r="AM75" s="120">
        <v>14955.06</v>
      </c>
      <c r="AN75" s="78" t="s">
        <v>532</v>
      </c>
      <c r="AO75" s="136">
        <v>452390.63</v>
      </c>
    </row>
    <row r="76" spans="1:41" ht="25.5">
      <c r="A76" s="69" t="s">
        <v>302</v>
      </c>
      <c r="B76" s="70" t="s">
        <v>303</v>
      </c>
      <c r="C76" s="69">
        <v>2623</v>
      </c>
      <c r="D76" s="69" t="s">
        <v>101</v>
      </c>
      <c r="E76" s="69" t="s">
        <v>44</v>
      </c>
      <c r="F76" s="113">
        <v>9112.5</v>
      </c>
      <c r="G76" s="71">
        <v>29759</v>
      </c>
      <c r="H76" s="120"/>
      <c r="I76" s="72"/>
      <c r="J76" s="69"/>
      <c r="K76" s="70"/>
      <c r="L76" s="69"/>
      <c r="M76" s="70"/>
      <c r="N76" s="73"/>
      <c r="O76" s="69" t="s">
        <v>45</v>
      </c>
      <c r="P76" s="70" t="s">
        <v>182</v>
      </c>
      <c r="Q76" s="74" t="s">
        <v>304</v>
      </c>
      <c r="R76" s="69" t="s">
        <v>48</v>
      </c>
      <c r="S76" s="69" t="s">
        <v>49</v>
      </c>
      <c r="T76" s="69" t="s">
        <v>50</v>
      </c>
      <c r="U76" s="69" t="s">
        <v>50</v>
      </c>
      <c r="V76" s="70" t="s">
        <v>54</v>
      </c>
      <c r="W76" s="141"/>
      <c r="X76" s="75" t="s">
        <v>820</v>
      </c>
      <c r="Y76" s="76" t="s">
        <v>52</v>
      </c>
      <c r="Z76" s="77">
        <v>2904</v>
      </c>
      <c r="AA76" s="127">
        <v>46170.635999999999</v>
      </c>
      <c r="AB76" s="70" t="s">
        <v>531</v>
      </c>
      <c r="AC76" s="70" t="s">
        <v>53</v>
      </c>
      <c r="AD76" s="69" t="s">
        <v>54</v>
      </c>
      <c r="AE76" s="69" t="s">
        <v>51</v>
      </c>
      <c r="AF76" s="120"/>
      <c r="AG76" s="120"/>
      <c r="AH76" s="120"/>
      <c r="AI76" s="120">
        <v>46170.635999999999</v>
      </c>
      <c r="AJ76" s="121">
        <v>9234.1200000000008</v>
      </c>
      <c r="AK76" s="79">
        <v>12</v>
      </c>
      <c r="AL76" s="133">
        <v>123.12</v>
      </c>
      <c r="AM76" s="120">
        <v>1477.46</v>
      </c>
      <c r="AN76" s="78" t="s">
        <v>532</v>
      </c>
      <c r="AO76" s="136">
        <v>44693.17</v>
      </c>
    </row>
    <row r="77" spans="1:41" ht="25.5">
      <c r="A77" s="69" t="s">
        <v>155</v>
      </c>
      <c r="B77" s="70" t="s">
        <v>42</v>
      </c>
      <c r="C77" s="69">
        <v>9217</v>
      </c>
      <c r="D77" s="69" t="s">
        <v>156</v>
      </c>
      <c r="E77" s="69" t="s">
        <v>44</v>
      </c>
      <c r="F77" s="113">
        <v>489.6</v>
      </c>
      <c r="G77" s="71">
        <v>29564</v>
      </c>
      <c r="H77" s="120"/>
      <c r="I77" s="72">
        <v>41696</v>
      </c>
      <c r="J77" s="69" t="s">
        <v>56</v>
      </c>
      <c r="K77" s="70" t="s">
        <v>57</v>
      </c>
      <c r="L77" s="69" t="s">
        <v>157</v>
      </c>
      <c r="M77" s="70" t="s">
        <v>158</v>
      </c>
      <c r="N77" s="73">
        <v>201300016003150</v>
      </c>
      <c r="O77" s="69" t="s">
        <v>45</v>
      </c>
      <c r="P77" s="70" t="s">
        <v>159</v>
      </c>
      <c r="Q77" s="74" t="s">
        <v>160</v>
      </c>
      <c r="R77" s="69" t="s">
        <v>48</v>
      </c>
      <c r="S77" s="69" t="s">
        <v>49</v>
      </c>
      <c r="T77" s="69" t="s">
        <v>50</v>
      </c>
      <c r="U77" s="69" t="s">
        <v>50</v>
      </c>
      <c r="V77" s="70" t="s">
        <v>51</v>
      </c>
      <c r="W77" s="141">
        <v>908</v>
      </c>
      <c r="X77" s="90" t="s">
        <v>820</v>
      </c>
      <c r="Y77" s="76" t="s">
        <v>52</v>
      </c>
      <c r="Z77" s="77">
        <v>2904</v>
      </c>
      <c r="AA77" s="127">
        <v>535537.46</v>
      </c>
      <c r="AB77" s="70" t="s">
        <v>531</v>
      </c>
      <c r="AC77" s="70" t="s">
        <v>53</v>
      </c>
      <c r="AD77" s="69" t="s">
        <v>54</v>
      </c>
      <c r="AE77" s="69" t="s">
        <v>51</v>
      </c>
      <c r="AF77" s="120"/>
      <c r="AG77" s="120"/>
      <c r="AH77" s="120"/>
      <c r="AI77" s="120">
        <v>535537.46</v>
      </c>
      <c r="AJ77" s="121">
        <v>107107.49</v>
      </c>
      <c r="AK77" s="79">
        <v>12</v>
      </c>
      <c r="AL77" s="133">
        <v>1428.1</v>
      </c>
      <c r="AM77" s="120">
        <v>17137.2</v>
      </c>
      <c r="AN77" s="78" t="s">
        <v>532</v>
      </c>
      <c r="AO77" s="136">
        <v>518400.26</v>
      </c>
    </row>
    <row r="78" spans="1:41" ht="38.25">
      <c r="A78" s="69" t="s">
        <v>155</v>
      </c>
      <c r="B78" s="70" t="s">
        <v>42</v>
      </c>
      <c r="C78" s="69">
        <v>9218</v>
      </c>
      <c r="D78" s="69" t="s">
        <v>156</v>
      </c>
      <c r="E78" s="69" t="s">
        <v>44</v>
      </c>
      <c r="F78" s="113">
        <v>424.2</v>
      </c>
      <c r="G78" s="71">
        <v>29564</v>
      </c>
      <c r="H78" s="120"/>
      <c r="I78" s="72"/>
      <c r="J78" s="69"/>
      <c r="K78" s="70"/>
      <c r="L78" s="69"/>
      <c r="M78" s="70"/>
      <c r="N78" s="73"/>
      <c r="O78" s="69" t="s">
        <v>45</v>
      </c>
      <c r="P78" s="70" t="s">
        <v>159</v>
      </c>
      <c r="Q78" s="74" t="s">
        <v>161</v>
      </c>
      <c r="R78" s="69" t="s">
        <v>48</v>
      </c>
      <c r="S78" s="69" t="s">
        <v>49</v>
      </c>
      <c r="T78" s="69" t="s">
        <v>50</v>
      </c>
      <c r="U78" s="69" t="s">
        <v>50</v>
      </c>
      <c r="V78" s="70" t="s">
        <v>51</v>
      </c>
      <c r="W78" s="141"/>
      <c r="X78" s="90" t="s">
        <v>820</v>
      </c>
      <c r="Y78" s="76" t="s">
        <v>52</v>
      </c>
      <c r="Z78" s="77">
        <v>2904</v>
      </c>
      <c r="AA78" s="127">
        <v>212100</v>
      </c>
      <c r="AB78" s="70" t="s">
        <v>531</v>
      </c>
      <c r="AC78" s="70" t="s">
        <v>53</v>
      </c>
      <c r="AD78" s="69" t="s">
        <v>54</v>
      </c>
      <c r="AE78" s="69" t="s">
        <v>51</v>
      </c>
      <c r="AF78" s="120"/>
      <c r="AG78" s="120"/>
      <c r="AH78" s="120"/>
      <c r="AI78" s="120">
        <v>212100</v>
      </c>
      <c r="AJ78" s="121">
        <v>42420</v>
      </c>
      <c r="AK78" s="79">
        <v>12</v>
      </c>
      <c r="AL78" s="133">
        <v>565.6</v>
      </c>
      <c r="AM78" s="120">
        <v>6787.2000000000007</v>
      </c>
      <c r="AN78" s="78" t="s">
        <v>532</v>
      </c>
      <c r="AO78" s="136">
        <v>205312.8</v>
      </c>
    </row>
    <row r="79" spans="1:41" ht="38.25">
      <c r="A79" s="69" t="s">
        <v>335</v>
      </c>
      <c r="B79" s="70" t="s">
        <v>336</v>
      </c>
      <c r="C79" s="69">
        <v>7903</v>
      </c>
      <c r="D79" s="69" t="s">
        <v>101</v>
      </c>
      <c r="E79" s="69" t="s">
        <v>44</v>
      </c>
      <c r="F79" s="113">
        <v>563.5</v>
      </c>
      <c r="G79" s="71">
        <v>27444</v>
      </c>
      <c r="H79" s="120"/>
      <c r="I79" s="72">
        <v>43024</v>
      </c>
      <c r="J79" s="69" t="s">
        <v>56</v>
      </c>
      <c r="K79" s="70" t="s">
        <v>57</v>
      </c>
      <c r="L79" s="69" t="s">
        <v>337</v>
      </c>
      <c r="M79" s="70" t="s">
        <v>338</v>
      </c>
      <c r="N79" s="73">
        <v>201700005001323</v>
      </c>
      <c r="O79" s="69" t="s">
        <v>45</v>
      </c>
      <c r="P79" s="70" t="s">
        <v>136</v>
      </c>
      <c r="Q79" s="74" t="s">
        <v>339</v>
      </c>
      <c r="R79" s="69" t="s">
        <v>48</v>
      </c>
      <c r="S79" s="69" t="s">
        <v>49</v>
      </c>
      <c r="T79" s="69" t="s">
        <v>50</v>
      </c>
      <c r="U79" s="69" t="s">
        <v>50</v>
      </c>
      <c r="V79" s="70" t="s">
        <v>51</v>
      </c>
      <c r="W79" s="141">
        <v>570</v>
      </c>
      <c r="X79" s="75" t="s">
        <v>820</v>
      </c>
      <c r="Y79" s="76" t="s">
        <v>52</v>
      </c>
      <c r="Z79" s="77">
        <v>2904</v>
      </c>
      <c r="AA79" s="127">
        <v>240000</v>
      </c>
      <c r="AB79" s="70" t="s">
        <v>531</v>
      </c>
      <c r="AC79" s="70" t="s">
        <v>53</v>
      </c>
      <c r="AD79" s="69" t="s">
        <v>54</v>
      </c>
      <c r="AE79" s="69" t="s">
        <v>51</v>
      </c>
      <c r="AF79" s="120"/>
      <c r="AG79" s="120"/>
      <c r="AH79" s="120"/>
      <c r="AI79" s="120">
        <v>240000</v>
      </c>
      <c r="AJ79" s="121">
        <v>48000</v>
      </c>
      <c r="AK79" s="79">
        <v>12</v>
      </c>
      <c r="AL79" s="133">
        <v>640</v>
      </c>
      <c r="AM79" s="120">
        <v>7680</v>
      </c>
      <c r="AN79" s="78" t="s">
        <v>532</v>
      </c>
      <c r="AO79" s="136">
        <v>232320</v>
      </c>
    </row>
    <row r="80" spans="1:41" ht="38.25">
      <c r="A80" s="69" t="s">
        <v>223</v>
      </c>
      <c r="B80" s="70" t="s">
        <v>224</v>
      </c>
      <c r="C80" s="69">
        <v>8817</v>
      </c>
      <c r="D80" s="69" t="s">
        <v>101</v>
      </c>
      <c r="E80" s="69" t="s">
        <v>44</v>
      </c>
      <c r="F80" s="113">
        <v>2700</v>
      </c>
      <c r="G80" s="71">
        <v>25808</v>
      </c>
      <c r="H80" s="120">
        <v>0</v>
      </c>
      <c r="I80" s="72">
        <v>42933</v>
      </c>
      <c r="J80" s="69" t="s">
        <v>56</v>
      </c>
      <c r="K80" s="70" t="s">
        <v>57</v>
      </c>
      <c r="L80" s="69" t="s">
        <v>225</v>
      </c>
      <c r="M80" s="70" t="s">
        <v>226</v>
      </c>
      <c r="N80" s="73">
        <v>201700005006305</v>
      </c>
      <c r="O80" s="69" t="s">
        <v>45</v>
      </c>
      <c r="P80" s="70" t="s">
        <v>104</v>
      </c>
      <c r="Q80" s="74" t="s">
        <v>227</v>
      </c>
      <c r="R80" s="69" t="s">
        <v>48</v>
      </c>
      <c r="S80" s="69" t="s">
        <v>106</v>
      </c>
      <c r="T80" s="69" t="s">
        <v>106</v>
      </c>
      <c r="U80" s="69" t="s">
        <v>107</v>
      </c>
      <c r="V80" s="70" t="s">
        <v>51</v>
      </c>
      <c r="W80" s="141"/>
      <c r="X80" s="75" t="s">
        <v>820</v>
      </c>
      <c r="Y80" s="76" t="s">
        <v>52</v>
      </c>
      <c r="Z80" s="77">
        <v>2904</v>
      </c>
      <c r="AA80" s="127">
        <v>97995.9</v>
      </c>
      <c r="AB80" s="70" t="s">
        <v>600</v>
      </c>
      <c r="AC80" s="70" t="s">
        <v>108</v>
      </c>
      <c r="AD80" s="69" t="s">
        <v>54</v>
      </c>
      <c r="AE80" s="69" t="s">
        <v>51</v>
      </c>
      <c r="AF80" s="120"/>
      <c r="AG80" s="120"/>
      <c r="AH80" s="120"/>
      <c r="AI80" s="120">
        <v>97995.9</v>
      </c>
      <c r="AJ80" s="121">
        <v>0</v>
      </c>
      <c r="AK80" s="79">
        <v>0</v>
      </c>
      <c r="AL80" s="133">
        <v>0</v>
      </c>
      <c r="AM80" s="120">
        <v>0</v>
      </c>
      <c r="AN80" s="78" t="s">
        <v>601</v>
      </c>
      <c r="AO80" s="136">
        <v>97995.9</v>
      </c>
    </row>
    <row r="81" spans="1:41" ht="38.25">
      <c r="A81" s="69" t="s">
        <v>218</v>
      </c>
      <c r="B81" s="70" t="s">
        <v>207</v>
      </c>
      <c r="C81" s="69">
        <v>49664</v>
      </c>
      <c r="D81" s="69" t="s">
        <v>93</v>
      </c>
      <c r="E81" s="69" t="s">
        <v>44</v>
      </c>
      <c r="F81" s="113">
        <v>676.77</v>
      </c>
      <c r="G81" s="71">
        <v>24671</v>
      </c>
      <c r="H81" s="120"/>
      <c r="I81" s="72">
        <v>41872</v>
      </c>
      <c r="J81" s="69" t="s">
        <v>56</v>
      </c>
      <c r="K81" s="70" t="s">
        <v>57</v>
      </c>
      <c r="L81" s="69" t="s">
        <v>219</v>
      </c>
      <c r="M81" s="70" t="s">
        <v>220</v>
      </c>
      <c r="N81" s="73">
        <v>201400016000701</v>
      </c>
      <c r="O81" s="69" t="s">
        <v>45</v>
      </c>
      <c r="P81" s="70" t="s">
        <v>221</v>
      </c>
      <c r="Q81" s="74" t="s">
        <v>222</v>
      </c>
      <c r="R81" s="69" t="s">
        <v>48</v>
      </c>
      <c r="S81" s="69" t="s">
        <v>49</v>
      </c>
      <c r="T81" s="69" t="s">
        <v>50</v>
      </c>
      <c r="U81" s="69" t="s">
        <v>50</v>
      </c>
      <c r="V81" s="70" t="s">
        <v>51</v>
      </c>
      <c r="W81" s="141">
        <v>611</v>
      </c>
      <c r="X81" s="75" t="s">
        <v>820</v>
      </c>
      <c r="Y81" s="76" t="s">
        <v>52</v>
      </c>
      <c r="Z81" s="77">
        <v>2904</v>
      </c>
      <c r="AA81" s="127">
        <v>192469.39</v>
      </c>
      <c r="AB81" s="70" t="s">
        <v>531</v>
      </c>
      <c r="AC81" s="70" t="s">
        <v>53</v>
      </c>
      <c r="AD81" s="69" t="s">
        <v>54</v>
      </c>
      <c r="AE81" s="69" t="s">
        <v>51</v>
      </c>
      <c r="AF81" s="120"/>
      <c r="AG81" s="120"/>
      <c r="AH81" s="120"/>
      <c r="AI81" s="120">
        <v>192469.39</v>
      </c>
      <c r="AJ81" s="121">
        <v>38493.879999999997</v>
      </c>
      <c r="AK81" s="79">
        <v>12</v>
      </c>
      <c r="AL81" s="133">
        <v>513.25</v>
      </c>
      <c r="AM81" s="120">
        <v>6159.02</v>
      </c>
      <c r="AN81" s="78" t="s">
        <v>532</v>
      </c>
      <c r="AO81" s="136">
        <v>186310.36</v>
      </c>
    </row>
    <row r="82" spans="1:41" ht="51">
      <c r="A82" s="69" t="s">
        <v>296</v>
      </c>
      <c r="B82" s="70" t="s">
        <v>297</v>
      </c>
      <c r="C82" s="69">
        <v>2320</v>
      </c>
      <c r="D82" s="69" t="s">
        <v>101</v>
      </c>
      <c r="E82" s="69" t="s">
        <v>44</v>
      </c>
      <c r="F82" s="113">
        <v>600</v>
      </c>
      <c r="G82" s="71">
        <v>22417</v>
      </c>
      <c r="H82" s="120">
        <v>0</v>
      </c>
      <c r="I82" s="72">
        <v>41890</v>
      </c>
      <c r="J82" s="69" t="s">
        <v>56</v>
      </c>
      <c r="K82" s="70" t="s">
        <v>57</v>
      </c>
      <c r="L82" s="69" t="s">
        <v>298</v>
      </c>
      <c r="M82" s="70" t="s">
        <v>299</v>
      </c>
      <c r="N82" s="73">
        <v>201400016000769</v>
      </c>
      <c r="O82" s="69" t="s">
        <v>45</v>
      </c>
      <c r="P82" s="70" t="s">
        <v>300</v>
      </c>
      <c r="Q82" s="74" t="s">
        <v>301</v>
      </c>
      <c r="R82" s="69" t="s">
        <v>48</v>
      </c>
      <c r="S82" s="69" t="s">
        <v>49</v>
      </c>
      <c r="T82" s="69" t="s">
        <v>50</v>
      </c>
      <c r="U82" s="69" t="s">
        <v>50</v>
      </c>
      <c r="V82" s="70" t="s">
        <v>54</v>
      </c>
      <c r="W82" s="141">
        <v>513</v>
      </c>
      <c r="X82" s="75" t="s">
        <v>820</v>
      </c>
      <c r="Y82" s="76" t="s">
        <v>52</v>
      </c>
      <c r="Z82" s="77">
        <v>2904</v>
      </c>
      <c r="AA82" s="127">
        <v>120000</v>
      </c>
      <c r="AB82" s="70" t="s">
        <v>531</v>
      </c>
      <c r="AC82" s="70" t="s">
        <v>53</v>
      </c>
      <c r="AD82" s="69" t="s">
        <v>54</v>
      </c>
      <c r="AE82" s="69" t="s">
        <v>51</v>
      </c>
      <c r="AF82" s="120"/>
      <c r="AG82" s="120"/>
      <c r="AH82" s="120"/>
      <c r="AI82" s="120">
        <v>120000</v>
      </c>
      <c r="AJ82" s="121">
        <v>24000</v>
      </c>
      <c r="AK82" s="79">
        <v>12</v>
      </c>
      <c r="AL82" s="133">
        <v>320</v>
      </c>
      <c r="AM82" s="120">
        <v>3840</v>
      </c>
      <c r="AN82" s="78" t="s">
        <v>532</v>
      </c>
      <c r="AO82" s="136">
        <v>116160</v>
      </c>
    </row>
    <row r="83" spans="1:41" ht="38.25">
      <c r="A83" s="69" t="s">
        <v>308</v>
      </c>
      <c r="B83" s="70" t="s">
        <v>42</v>
      </c>
      <c r="C83" s="69">
        <v>154134</v>
      </c>
      <c r="D83" s="69" t="s">
        <v>101</v>
      </c>
      <c r="E83" s="69" t="s">
        <v>309</v>
      </c>
      <c r="F83" s="113">
        <v>1583.63</v>
      </c>
      <c r="G83" s="71">
        <v>12537</v>
      </c>
      <c r="H83" s="120">
        <v>0</v>
      </c>
      <c r="I83" s="72"/>
      <c r="J83" s="69"/>
      <c r="K83" s="70"/>
      <c r="L83" s="69"/>
      <c r="M83" s="70"/>
      <c r="N83" s="73"/>
      <c r="O83" s="69" t="s">
        <v>45</v>
      </c>
      <c r="P83" s="70" t="s">
        <v>310</v>
      </c>
      <c r="Q83" s="74" t="s">
        <v>311</v>
      </c>
      <c r="R83" s="69" t="s">
        <v>48</v>
      </c>
      <c r="S83" s="69" t="s">
        <v>49</v>
      </c>
      <c r="T83" s="69" t="s">
        <v>50</v>
      </c>
      <c r="U83" s="69" t="s">
        <v>50</v>
      </c>
      <c r="V83" s="70" t="s">
        <v>54</v>
      </c>
      <c r="W83" s="141">
        <v>1176</v>
      </c>
      <c r="X83" s="75" t="s">
        <v>820</v>
      </c>
      <c r="Y83" s="76" t="s">
        <v>52</v>
      </c>
      <c r="Z83" s="77">
        <v>2904</v>
      </c>
      <c r="AA83" s="127">
        <v>1240473.645</v>
      </c>
      <c r="AB83" s="70" t="s">
        <v>531</v>
      </c>
      <c r="AC83" s="70" t="s">
        <v>53</v>
      </c>
      <c r="AD83" s="69" t="s">
        <v>54</v>
      </c>
      <c r="AE83" s="69" t="s">
        <v>51</v>
      </c>
      <c r="AF83" s="120"/>
      <c r="AG83" s="120"/>
      <c r="AH83" s="120"/>
      <c r="AI83" s="120">
        <v>1240473.645</v>
      </c>
      <c r="AJ83" s="121">
        <v>248094.73</v>
      </c>
      <c r="AK83" s="79">
        <v>12</v>
      </c>
      <c r="AL83" s="133">
        <v>3307.93</v>
      </c>
      <c r="AM83" s="120">
        <v>39695.15</v>
      </c>
      <c r="AN83" s="78" t="s">
        <v>532</v>
      </c>
      <c r="AO83" s="136">
        <v>1200778.48</v>
      </c>
    </row>
    <row r="84" spans="1:41" ht="38.25">
      <c r="A84" s="69" t="s">
        <v>312</v>
      </c>
      <c r="B84" s="70" t="s">
        <v>42</v>
      </c>
      <c r="C84" s="69">
        <v>154134</v>
      </c>
      <c r="D84" s="69" t="s">
        <v>101</v>
      </c>
      <c r="E84" s="69" t="s">
        <v>309</v>
      </c>
      <c r="F84" s="113">
        <v>1583.63</v>
      </c>
      <c r="G84" s="71">
        <v>12537</v>
      </c>
      <c r="H84" s="120">
        <v>0</v>
      </c>
      <c r="I84" s="72"/>
      <c r="J84" s="69"/>
      <c r="K84" s="70"/>
      <c r="L84" s="69"/>
      <c r="M84" s="70"/>
      <c r="N84" s="73"/>
      <c r="O84" s="69" t="s">
        <v>45</v>
      </c>
      <c r="P84" s="70" t="s">
        <v>313</v>
      </c>
      <c r="Q84" s="74" t="s">
        <v>311</v>
      </c>
      <c r="R84" s="69" t="s">
        <v>48</v>
      </c>
      <c r="S84" s="69" t="s">
        <v>49</v>
      </c>
      <c r="T84" s="69" t="s">
        <v>50</v>
      </c>
      <c r="U84" s="69" t="s">
        <v>50</v>
      </c>
      <c r="V84" s="70" t="s">
        <v>54</v>
      </c>
      <c r="W84" s="141">
        <v>420</v>
      </c>
      <c r="X84" s="75" t="s">
        <v>820</v>
      </c>
      <c r="Y84" s="76" t="s">
        <v>52</v>
      </c>
      <c r="Z84" s="77">
        <v>2904</v>
      </c>
      <c r="AA84" s="127">
        <v>1240473.645</v>
      </c>
      <c r="AB84" s="70" t="s">
        <v>531</v>
      </c>
      <c r="AC84" s="70" t="s">
        <v>53</v>
      </c>
      <c r="AD84" s="69" t="s">
        <v>54</v>
      </c>
      <c r="AE84" s="69" t="s">
        <v>51</v>
      </c>
      <c r="AF84" s="120"/>
      <c r="AG84" s="120"/>
      <c r="AH84" s="120"/>
      <c r="AI84" s="120">
        <v>1240473.645</v>
      </c>
      <c r="AJ84" s="121">
        <v>248094.73</v>
      </c>
      <c r="AK84" s="79">
        <v>12</v>
      </c>
      <c r="AL84" s="133">
        <v>3307.93</v>
      </c>
      <c r="AM84" s="120">
        <v>39695.15</v>
      </c>
      <c r="AN84" s="78" t="s">
        <v>532</v>
      </c>
      <c r="AO84" s="136">
        <v>1200778.48</v>
      </c>
    </row>
    <row r="85" spans="1:41" ht="89.25">
      <c r="A85" s="69" t="s">
        <v>319</v>
      </c>
      <c r="B85" s="70" t="s">
        <v>42</v>
      </c>
      <c r="C85" s="69">
        <v>701176</v>
      </c>
      <c r="D85" s="69" t="s">
        <v>101</v>
      </c>
      <c r="E85" s="69" t="s">
        <v>320</v>
      </c>
      <c r="F85" s="113">
        <v>0</v>
      </c>
      <c r="G85" s="71">
        <v>12537</v>
      </c>
      <c r="H85" s="120">
        <v>0</v>
      </c>
      <c r="I85" s="72">
        <v>43508</v>
      </c>
      <c r="J85" s="69" t="s">
        <v>56</v>
      </c>
      <c r="K85" s="70" t="s">
        <v>57</v>
      </c>
      <c r="L85" s="69" t="s">
        <v>321</v>
      </c>
      <c r="M85" s="70" t="s">
        <v>322</v>
      </c>
      <c r="N85" s="73">
        <v>201800007068691</v>
      </c>
      <c r="O85" s="69" t="s">
        <v>45</v>
      </c>
      <c r="P85" s="70" t="s">
        <v>323</v>
      </c>
      <c r="Q85" s="74" t="s">
        <v>324</v>
      </c>
      <c r="R85" s="69" t="s">
        <v>48</v>
      </c>
      <c r="S85" s="69" t="s">
        <v>49</v>
      </c>
      <c r="T85" s="69" t="s">
        <v>96</v>
      </c>
      <c r="U85" s="69" t="s">
        <v>50</v>
      </c>
      <c r="V85" s="70" t="s">
        <v>51</v>
      </c>
      <c r="W85" s="141">
        <v>450</v>
      </c>
      <c r="X85" s="75" t="s">
        <v>820</v>
      </c>
      <c r="Y85" s="76" t="s">
        <v>52</v>
      </c>
      <c r="Z85" s="77">
        <v>2904</v>
      </c>
      <c r="AA85" s="127">
        <v>761959.91</v>
      </c>
      <c r="AB85" s="70" t="s">
        <v>531</v>
      </c>
      <c r="AC85" s="70" t="s">
        <v>53</v>
      </c>
      <c r="AD85" s="69" t="s">
        <v>54</v>
      </c>
      <c r="AE85" s="69" t="s">
        <v>51</v>
      </c>
      <c r="AF85" s="120"/>
      <c r="AG85" s="120"/>
      <c r="AH85" s="120"/>
      <c r="AI85" s="120">
        <v>761959.91</v>
      </c>
      <c r="AJ85" s="121">
        <v>152391.98000000001</v>
      </c>
      <c r="AK85" s="79">
        <v>12</v>
      </c>
      <c r="AL85" s="133">
        <v>2031.89</v>
      </c>
      <c r="AM85" s="120">
        <v>24382.71</v>
      </c>
      <c r="AN85" s="78" t="s">
        <v>532</v>
      </c>
      <c r="AO85" s="136">
        <v>737577.19</v>
      </c>
    </row>
    <row r="86" spans="1:41" ht="38.25">
      <c r="A86" s="99">
        <v>1009700597</v>
      </c>
      <c r="B86" s="70" t="s">
        <v>42</v>
      </c>
      <c r="C86" s="69">
        <v>154134</v>
      </c>
      <c r="D86" s="69" t="s">
        <v>101</v>
      </c>
      <c r="E86" s="69" t="s">
        <v>309</v>
      </c>
      <c r="F86" s="113">
        <v>32375.11</v>
      </c>
      <c r="G86" s="71">
        <v>12537</v>
      </c>
      <c r="H86" s="120">
        <v>0</v>
      </c>
      <c r="I86" s="72"/>
      <c r="J86" s="69"/>
      <c r="K86" s="70"/>
      <c r="L86" s="69"/>
      <c r="M86" s="70"/>
      <c r="N86" s="73"/>
      <c r="O86" s="69" t="s">
        <v>45</v>
      </c>
      <c r="P86" s="70" t="s">
        <v>369</v>
      </c>
      <c r="Q86" s="74" t="s">
        <v>311</v>
      </c>
      <c r="R86" s="69" t="s">
        <v>48</v>
      </c>
      <c r="S86" s="69" t="s">
        <v>49</v>
      </c>
      <c r="T86" s="69" t="s">
        <v>97</v>
      </c>
      <c r="U86" s="69" t="s">
        <v>97</v>
      </c>
      <c r="V86" s="69" t="s">
        <v>54</v>
      </c>
      <c r="W86" s="141">
        <v>2090</v>
      </c>
      <c r="X86" s="75" t="s">
        <v>820</v>
      </c>
      <c r="Y86" s="76" t="s">
        <v>52</v>
      </c>
      <c r="Z86" s="77">
        <v>2904</v>
      </c>
      <c r="AA86" s="127">
        <v>19469475.93</v>
      </c>
      <c r="AB86" s="70" t="s">
        <v>370</v>
      </c>
      <c r="AC86" s="70" t="s">
        <v>98</v>
      </c>
      <c r="AD86" s="69" t="s">
        <v>54</v>
      </c>
      <c r="AE86" s="69" t="s">
        <v>51</v>
      </c>
      <c r="AF86" s="120"/>
      <c r="AG86" s="120"/>
      <c r="AH86" s="120"/>
      <c r="AI86" s="120">
        <v>19469475.93</v>
      </c>
      <c r="AJ86" s="121">
        <v>3893895.18</v>
      </c>
      <c r="AK86" s="79">
        <v>12</v>
      </c>
      <c r="AL86" s="133">
        <v>51918.6</v>
      </c>
      <c r="AM86" s="120">
        <v>623023.22</v>
      </c>
      <c r="AN86" s="78" t="s">
        <v>571</v>
      </c>
      <c r="AO86" s="136">
        <v>18846452.699999999</v>
      </c>
    </row>
    <row r="87" spans="1:41" ht="25.5">
      <c r="A87" s="69" t="s">
        <v>199</v>
      </c>
      <c r="B87" s="100" t="s">
        <v>200</v>
      </c>
      <c r="C87" s="101">
        <v>2385</v>
      </c>
      <c r="D87" s="101" t="s">
        <v>101</v>
      </c>
      <c r="E87" s="101" t="s">
        <v>44</v>
      </c>
      <c r="F87" s="115">
        <v>0</v>
      </c>
      <c r="G87" s="102">
        <v>10199</v>
      </c>
      <c r="H87" s="124">
        <v>0</v>
      </c>
      <c r="I87" s="103">
        <v>41900</v>
      </c>
      <c r="J87" s="101" t="s">
        <v>56</v>
      </c>
      <c r="K87" s="100" t="s">
        <v>57</v>
      </c>
      <c r="L87" s="101" t="s">
        <v>201</v>
      </c>
      <c r="M87" s="100" t="s">
        <v>202</v>
      </c>
      <c r="N87" s="104">
        <v>201400016000700</v>
      </c>
      <c r="O87" s="101" t="s">
        <v>203</v>
      </c>
      <c r="P87" s="100" t="s">
        <v>204</v>
      </c>
      <c r="Q87" s="105" t="s">
        <v>205</v>
      </c>
      <c r="R87" s="101" t="s">
        <v>48</v>
      </c>
      <c r="S87" s="101" t="s">
        <v>49</v>
      </c>
      <c r="T87" s="101" t="s">
        <v>50</v>
      </c>
      <c r="U87" s="101" t="s">
        <v>50</v>
      </c>
      <c r="V87" s="100" t="s">
        <v>51</v>
      </c>
      <c r="W87" s="145">
        <v>518</v>
      </c>
      <c r="X87" s="106" t="s">
        <v>820</v>
      </c>
      <c r="Y87" s="76" t="s">
        <v>52</v>
      </c>
      <c r="Z87" s="77">
        <v>2904</v>
      </c>
      <c r="AA87" s="129">
        <v>148006.35</v>
      </c>
      <c r="AB87" s="100" t="s">
        <v>531</v>
      </c>
      <c r="AC87" s="100" t="s">
        <v>53</v>
      </c>
      <c r="AD87" s="101" t="s">
        <v>54</v>
      </c>
      <c r="AE87" s="101" t="s">
        <v>51</v>
      </c>
      <c r="AF87" s="124"/>
      <c r="AG87" s="124"/>
      <c r="AH87" s="124"/>
      <c r="AI87" s="124">
        <v>148006.35</v>
      </c>
      <c r="AJ87" s="121">
        <v>29601.27</v>
      </c>
      <c r="AK87" s="79">
        <v>12</v>
      </c>
      <c r="AL87" s="133">
        <v>394.68</v>
      </c>
      <c r="AM87" s="124">
        <v>4736.2</v>
      </c>
      <c r="AN87" s="107" t="s">
        <v>532</v>
      </c>
      <c r="AO87" s="138">
        <v>143270.14000000001</v>
      </c>
    </row>
  </sheetData>
  <sortState xmlns:xlrd2="http://schemas.microsoft.com/office/spreadsheetml/2017/richdata2" ref="A2:AO87">
    <sortCondition descending="1" ref="G2:G87"/>
  </sortState>
  <dataValidations count="1">
    <dataValidation type="decimal" operator="greaterThanOrEqual" allowBlank="1" showDropDown="1" showErrorMessage="1" sqref="AF2:AH87" xr:uid="{00000000-0002-0000-0000-000000000000}">
      <formula1>0</formula1>
    </dataValidation>
  </dataValidations>
  <hyperlinks>
    <hyperlink ref="X72" r:id="rId1" display="https://drive.google.com/drive/folders/1omYGiiHkipuGM5i0VeP7bvjor_xGyqqF?usp=sharing " xr:uid="{00000000-0004-0000-0000-000000000000}"/>
    <hyperlink ref="X60" r:id="rId2" display="https://drive.google.com/drive/folders/1goCJOdDi4YEnWYzePUgvwXbCb8WIR6uz?usp=sharing" xr:uid="{00000000-0004-0000-0000-000001000000}"/>
    <hyperlink ref="X44" r:id="rId3" display="https://drive.google.com/drive/folders/1pxSQWcKAEYgC16qtXybwBACOuV-KieqB?usp=sharing" xr:uid="{00000000-0004-0000-0000-000002000000}"/>
    <hyperlink ref="X42" r:id="rId4" display="https://drive.google.com/drive/folders/1JDe_aU4LQCSSEDY8EobbkRp_87HxQoaC?usp=sharing" xr:uid="{00000000-0004-0000-0000-000003000000}"/>
    <hyperlink ref="X32" r:id="rId5" display="https://drive.google.com/drive/folders/17TYgtUuQrjADgTpFkASjO5zWbpOj5cqC?usp=sharing" xr:uid="{00000000-0004-0000-0000-000004000000}"/>
    <hyperlink ref="X11" r:id="rId6" display="https://drive.google.com/drive/folders/1uJfl6UtLaJlKg80vrNvKaSKQ1tulylXK?usp=sharing" xr:uid="{00000000-0004-0000-0000-000005000000}"/>
    <hyperlink ref="X33" r:id="rId7" display="https://drive.google.com/drive/folders/1UZ0J19ADX5ET__NhelRqRsHZy5VIKunk?usp=sharing" xr:uid="{00000000-0004-0000-0000-000006000000}"/>
    <hyperlink ref="X35" r:id="rId8" display="https://drive.google.com/drive/folders/18xFzbQm6A5fwruOGyRpZjV39DXZGHnl0?usp=sharing" xr:uid="{00000000-0004-0000-0000-000007000000}"/>
    <hyperlink ref="X87" r:id="rId9" display="https://drive.google.com/drive/folders/1clHb7eIkiSZxoDZSaWVmzyaTiZHX3gst?usp=sharing" xr:uid="{00000000-0004-0000-0000-000008000000}"/>
    <hyperlink ref="X69" r:id="rId10" display="https://drive.google.com/drive/folders/1DROOnNir5ItHJBrpudfFpZBF48JTvoQ7?usp=sharing" xr:uid="{00000000-0004-0000-0000-000009000000}"/>
    <hyperlink ref="X58" r:id="rId11" display="https://drive.google.com/drive/folders/1wMVMu1GLmqOhjoxZAtHWFguCP4DjyMQF?usp=sharing" xr:uid="{00000000-0004-0000-0000-00000A000000}"/>
    <hyperlink ref="X66" r:id="rId12" display="https://drive.google.com/drive/folders/1dNc-wgk_Sxm6TCe7HZTbDy5Vanh275PP?usp=sharing" xr:uid="{00000000-0004-0000-0000-00000B000000}"/>
    <hyperlink ref="X81" r:id="rId13" display="https://drive.google.com/drive/folders/1mC5pkfxl54VmILIEUDboqG-WPPKh7zfd?usp=sharing" xr:uid="{00000000-0004-0000-0000-00000C000000}"/>
    <hyperlink ref="X80" r:id="rId14" display="https://drive.google.com/drive/folders/1JDNxWCY5_iX5IqrDs1EUCOgD0Du20s6n?usp=sharing" xr:uid="{00000000-0004-0000-0000-00000D000000}"/>
    <hyperlink ref="X45" r:id="rId15" display="https://drive.google.com/drive/folders/1O0jRlcZFRySwdH0OEzCsUbxwfttiD4YS?usp=sharing" xr:uid="{00000000-0004-0000-0000-00000E000000}"/>
    <hyperlink ref="X46" r:id="rId16" display="https://drive.google.com/drive/folders/1O0jRlcZFRySwdH0OEzCsUbxwfttiD4YS?usp=sharing" xr:uid="{00000000-0004-0000-0000-00000F000000}"/>
    <hyperlink ref="X47" r:id="rId17" display="https://drive.google.com/drive/folders/1O0jRlcZFRySwdH0OEzCsUbxwfttiD4YS?usp=sharing" xr:uid="{00000000-0004-0000-0000-000010000000}"/>
    <hyperlink ref="X48" r:id="rId18" display="https://drive.google.com/drive/folders/1O0jRlcZFRySwdH0OEzCsUbxwfttiD4YS?usp=sharing" xr:uid="{00000000-0004-0000-0000-000011000000}"/>
    <hyperlink ref="X49" r:id="rId19" display="https://drive.google.com/drive/folders/1O0jRlcZFRySwdH0OEzCsUbxwfttiD4YS?usp=sharing" xr:uid="{00000000-0004-0000-0000-000012000000}"/>
    <hyperlink ref="X50" r:id="rId20" display="https://drive.google.com/drive/folders/1O0jRlcZFRySwdH0OEzCsUbxwfttiD4YS?usp=sharing" xr:uid="{00000000-0004-0000-0000-000013000000}"/>
    <hyperlink ref="X51" r:id="rId21" display="https://drive.google.com/drive/folders/1O0jRlcZFRySwdH0OEzCsUbxwfttiD4YS?usp=sharing" xr:uid="{00000000-0004-0000-0000-000014000000}"/>
    <hyperlink ref="X52" r:id="rId22" display="https://drive.google.com/drive/folders/1TEX08ShKgy9crxi3zaTyWyifZ5DEZ8_6?usp=sharing" xr:uid="{00000000-0004-0000-0000-000015000000}"/>
    <hyperlink ref="X16" r:id="rId23" display="https://drive.google.com/drive/folders/1xiJUSY3uAnUshQmb4aKxPy7e74ghkOlI?usp=sharing" xr:uid="{00000000-0004-0000-0000-000016000000}"/>
    <hyperlink ref="X43" r:id="rId24" display="https://drive.google.com/drive/folders/1Mre2UbIXB4HvDimFeijlllccqL1B5Iyn?usp=sharing" xr:uid="{00000000-0004-0000-0000-000017000000}"/>
    <hyperlink ref="X53" r:id="rId25" display="https://drive.google.com/drive/folders/1ZHWFFz0EH2TPROhNe4RpPmi04j7zCyKh?usp=sharing" xr:uid="{00000000-0004-0000-0000-000018000000}"/>
    <hyperlink ref="X55" r:id="rId26" display="https://drive.google.com/drive/folders/1ZvHQ0j3pCzcVDOzjO74TFgmwb2jstBJw?usp=sharing" xr:uid="{00000000-0004-0000-0000-000019000000}"/>
    <hyperlink ref="X14" r:id="rId27" display="https://drive.google.com/drive/folders/1uvEU0_oGtBKzfYth1XrX1TV0cmDDyOVk?usp=sharing" xr:uid="{00000000-0004-0000-0000-00001A000000}"/>
    <hyperlink ref="X27" r:id="rId28" display="https://drive.google.com/drive/folders/1JToweyKytIyiu3M8xQ5-mMQ_FWI124yW?usp=sharing" xr:uid="{00000000-0004-0000-0000-00001B000000}"/>
    <hyperlink ref="X74" r:id="rId29" display="https://drive.google.com/drive/folders/1aDbzWU60rtNGkEDi3QBxqASUQMPRGLZq?usp=sharing" xr:uid="{00000000-0004-0000-0000-00001C000000}"/>
    <hyperlink ref="X34" r:id="rId30" display="https://drive.google.com/drive/folders/1SVPcsmvzFImrtUsWL_A3LtA1hpD2rtFb?usp=sharing" xr:uid="{00000000-0004-0000-0000-00001D000000}"/>
    <hyperlink ref="X38" r:id="rId31" display="https://drive.google.com/drive/u/1/folders/1BtQGnw6r4c9ezbZ5EsfwDv_cz_h-Tjow" xr:uid="{00000000-0004-0000-0000-00001E000000}"/>
    <hyperlink ref="X18" r:id="rId32" display="https://drive.google.com/drive/folders/19T2YyhOG-vdUuNK7UUK5Bm-SZgT44rHd?usp=sharing" xr:uid="{00000000-0004-0000-0000-00001F000000}"/>
    <hyperlink ref="X19" r:id="rId33" display="https://drive.google.com/drive/folders/1u3pKg_wzbC5t-dNQRL_aUmx7rLAEZ8i3?usp=sharing" xr:uid="{00000000-0004-0000-0000-000020000000}"/>
    <hyperlink ref="X20" r:id="rId34" display="https://drive.google.com/drive/folders/1rcGiUmIZhvqnbu9L2nNCrhYxNCxv9RnG?usp=sharing" xr:uid="{00000000-0004-0000-0000-000021000000}"/>
    <hyperlink ref="X21" r:id="rId35" display="https://drive.google.com/drive/folders/1BaQYCdTLEhYLnSL0W95gGsVcFbB4OnlX?usp=sharing" xr:uid="{00000000-0004-0000-0000-000022000000}"/>
    <hyperlink ref="X82" r:id="rId36" display="https://drive.google.com/drive/folders/1qHlKy8QDAvyye2UUzq86ZO4ddRT3zoHH?usp=sharing" xr:uid="{00000000-0004-0000-0000-000023000000}"/>
    <hyperlink ref="X76" r:id="rId37" display="https://drive.google.com/drive/folders/1jAMcdbuD3sIY8NeZ0JluphRKagdzu5ee?usp=sharing" xr:uid="{00000000-0004-0000-0000-000024000000}"/>
    <hyperlink ref="X54" r:id="rId38" display="https://drive.google.com/drive/folders/1NEMe2JYrqNkJIoAtIQ6eXb7XxlxAG2EI?usp=sharing" xr:uid="{00000000-0004-0000-0000-000025000000}"/>
    <hyperlink ref="X83" r:id="rId39" display="https://drive.google.com/drive/folders/1LmnymSbRNMybYzGnvLDUpFJsXUqGB8Qx?usp=sharing" xr:uid="{00000000-0004-0000-0000-000026000000}"/>
    <hyperlink ref="X84" r:id="rId40" display="https://drive.google.com/drive/folders/1LmnymSbRNMybYzGnvLDUpFJsXUqGB8Qx?usp=sharing" xr:uid="{00000000-0004-0000-0000-000027000000}"/>
    <hyperlink ref="X36" r:id="rId41" display="https://drive.google.com/drive/folders/1M8nvlJ2kR8DT4W_Sht4KwcslCbfSILEG?usp=sharing" xr:uid="{00000000-0004-0000-0000-000028000000}"/>
    <hyperlink ref="X85" r:id="rId42" display="https://drive.google.com/drive/folders/1zvLKL-TCqtEt8HLt_8Be8_6Xn42YmMD6?usp=sharing" xr:uid="{00000000-0004-0000-0000-000029000000}"/>
    <hyperlink ref="X56" r:id="rId43" display="https://drive.google.com/drive/folders/17Ws2F6w2xJ0TRqSS6YHaZw8wMTdtJE9R?usp=sharing" xr:uid="{00000000-0004-0000-0000-00002A000000}"/>
    <hyperlink ref="X57" r:id="rId44" display="https://drive.google.com/drive/folders/17Ws2F6w2xJ0TRqSS6YHaZw8wMTdtJE9R?usp=sharing" xr:uid="{00000000-0004-0000-0000-00002B000000}"/>
    <hyperlink ref="X10" r:id="rId45" display="https://drive.google.com/drive/folders/17Ws2F6w2xJ0TRqSS6YHaZw8wMTdtJE9R?usp=sharing" xr:uid="{00000000-0004-0000-0000-00002C000000}"/>
    <hyperlink ref="X79" r:id="rId46" display="https://drive.google.com/drive/folders/1xnQ1AnqhO_T_Tprl19EXUfhlum2YjEKH?usp=sharing" xr:uid="{00000000-0004-0000-0000-00002D000000}"/>
    <hyperlink ref="X7" r:id="rId47" display="https://drive.google.com/drive/folders/1BPBZQ2htlFSpiriszO-WZtULli4IyjRf?usp=sharing" xr:uid="{00000000-0004-0000-0000-00002E000000}"/>
    <hyperlink ref="X8" r:id="rId48" display="https://drive.google.com/drive/folders/1BPBZQ2htlFSpiriszO-WZtULli4IyjRf?usp=sharing" xr:uid="{00000000-0004-0000-0000-00002F000000}"/>
    <hyperlink ref="X9" r:id="rId49" display="https://drive.google.com/drive/folders/1BPBZQ2htlFSpiriszO-WZtULli4IyjRf?usp=sharing" xr:uid="{00000000-0004-0000-0000-000030000000}"/>
    <hyperlink ref="X3" r:id="rId50" display="https://drive.google.com/drive/folders/1N2qb5Luf4kUGQBkK1Xuxa4NbwQT8p1jN?usp=sharing" xr:uid="{00000000-0004-0000-0000-000031000000}"/>
    <hyperlink ref="X4" r:id="rId51" display="https://drive.google.com/drive/folders/1N2qb5Luf4kUGQBkK1Xuxa4NbwQT8p1jN?usp=sharing" xr:uid="{00000000-0004-0000-0000-000032000000}"/>
    <hyperlink ref="X5" r:id="rId52" display="https://drive.google.com/drive/folders/1N2qb5Luf4kUGQBkK1Xuxa4NbwQT8p1jN?usp=sharing" xr:uid="{00000000-0004-0000-0000-000033000000}"/>
    <hyperlink ref="X17" r:id="rId53" display="https://drive.google.com/drive/folders/1opW-tq1zd3stXGL5IuznVOSdpCr37Rbp?usp=sharing" xr:uid="{00000000-0004-0000-0000-000034000000}"/>
    <hyperlink ref="X6" r:id="rId54" display="https://drive.google.com/drive/folders/1JA31YjDkXuHMEzXAKreQRyq9rftXPZPd?usp=sharing" xr:uid="{00000000-0004-0000-0000-000035000000}"/>
    <hyperlink ref="X86" r:id="rId55" display="https://drive.google.com/drive/folders/1gIz1VRN0Xgy6rRB5jJSUkkXDv2OXwaST?usp=sharing" xr:uid="{00000000-0004-0000-0000-000036000000}"/>
    <hyperlink ref="X26" r:id="rId56" display="https://drive.google.com/drive/folders/1cD2YzG0GKWnVuVoXRw9K-K_TiMNcdJ8V?usp=sharing" xr:uid="{00000000-0004-0000-0000-000037000000}"/>
    <hyperlink ref="X37" r:id="rId57" display="https://drive.google.com/drive/folders/1aD3GW0zDBEi8YwSZpMkz7gqYNWhIDq-z?usp=sharing" xr:uid="{00000000-0004-0000-0000-000038000000}"/>
    <hyperlink ref="X12" r:id="rId58" display="https://drive.google.com/drive/u/1/folders/1dBawn0V32-v7XtPmrC_QkVxZ6AGcTqsX" xr:uid="{00000000-0004-0000-0000-000039000000}"/>
    <hyperlink ref="X13" r:id="rId59" display="https://drive.google.com/drive/u/1/folders/1dBawn0V32-v7XtPmrC_QkVxZ6AGcTqsX" xr:uid="{00000000-0004-0000-0000-00003A000000}"/>
    <hyperlink ref="X59" r:id="rId60" display="https://drive.google.com/drive/folders/1Ajdo7I4aASZfVv2KSFI_xEJaS3OFEU1h?usp=sharing" xr:uid="{00000000-0004-0000-0000-00003B000000}"/>
    <hyperlink ref="X67" r:id="rId61" display="https://drive.google.com/drive/folders/1d-4dHekEaaZDQzQNYDeySymV6-TO03AU?usp=sharing " xr:uid="{00000000-0004-0000-0000-00003C000000}"/>
    <hyperlink ref="X63" r:id="rId62" display="https://drive.google.com/drive/folders/1BPwQ7Tyl1yJ3ImZpGaEQ8ejAD3eeVsVH?usp=sharing " xr:uid="{00000000-0004-0000-0000-00003D000000}"/>
    <hyperlink ref="X73" r:id="rId63" display="https://drive.google.com/drive/folders/1glMQEV2YpuEn2a7nfgGesjxxf5E-IjqU?usp=sharing " xr:uid="{00000000-0004-0000-0000-00003E000000}"/>
    <hyperlink ref="X64" r:id="rId64" display="https://drive.google.com/drive/folders/1L8-cCc-__b5YXKGEhh1n_smMfjjO3A-m?usp=sharing " xr:uid="{00000000-0004-0000-0000-00003F000000}"/>
    <hyperlink ref="X22" r:id="rId65" display="https://drive.google.com/drive/folders/1iiwbXgHHa9J-XYjQTzLzAiCLWlfieb75?usp=sharing " xr:uid="{00000000-0004-0000-0000-000040000000}"/>
    <hyperlink ref="X25" r:id="rId66" display="https://drive.google.com/drive/folders/1qIk1UNudedJ0UQM_M1cRbAfSeQiBFcBq?usp=sharing " xr:uid="{00000000-0004-0000-0000-000041000000}"/>
    <hyperlink ref="X70" r:id="rId67" display="https://drive.google.com/drive/folders/1IbUKwZSsUKIe9ZMq_a0GFMFoj6xz5hBq?usp=sharing " xr:uid="{00000000-0004-0000-0000-000042000000}"/>
    <hyperlink ref="X23" r:id="rId68" display="https://drive.google.com/drive/folders/1wdCbUnXkfJK_S2j66BO9O_n6rEGbFqXK?usp=sharing " xr:uid="{00000000-0004-0000-0000-000043000000}"/>
    <hyperlink ref="X65" r:id="rId69" display="https://drive.google.com/drive/folders/1tjAIe3YLTBR91mWLfBCxNni5cFX0EHH4?usp=sharing " xr:uid="{00000000-0004-0000-0000-000044000000}"/>
    <hyperlink ref="X24" r:id="rId70" display="https://drive.google.com/drive/folders/1FGdRsbw1zC8t1zYIhiyht_P7NpmHUogy?usp=sharing " xr:uid="{00000000-0004-0000-0000-000045000000}"/>
    <hyperlink ref="X15" r:id="rId71" display="https://drive.google.com/drive/folders/1Yi9BFdhNHE2caiXKRy6fhAxib6XxQhZe?usp=sharing " xr:uid="{00000000-0004-0000-0000-000046000000}"/>
    <hyperlink ref="X62" r:id="rId72" display="https://drive.google.com/drive/u/1/folders/10Qa6ehWwaTPGKtw4YPvPj40zbRdejRLa " xr:uid="{00000000-0004-0000-0000-000047000000}"/>
    <hyperlink ref="X68" r:id="rId73" display="https://drive.google.com/drive/folders/1FB3kZFOTWSMwYnACtc-X2X9lX0CZGnU8?usp=sharing " xr:uid="{00000000-0004-0000-0000-000048000000}"/>
    <hyperlink ref="X39" r:id="rId74" display="https://drive.google.com/drive/folders/146fhCSDgRw5i8woiQhiSF25xTgtVsOYP?usp=sharing " xr:uid="{00000000-0004-0000-0000-000049000000}"/>
    <hyperlink ref="X28" r:id="rId75" display="https://drive.google.com/drive/u/1/folders/1NGRfO9AriaKLDfk9eN6vm_zV2cSpuwo3 " xr:uid="{00000000-0004-0000-0000-00004A000000}"/>
    <hyperlink ref="X29" r:id="rId76" display="https://drive.google.com/drive/u/1/folders/1NGRfO9AriaKLDfk9eN6vm_zV2cSpuwo3 " xr:uid="{00000000-0004-0000-0000-00004B000000}"/>
    <hyperlink ref="X30" r:id="rId77" display="https://drive.google.com/drive/u/1/folders/1NGRfO9AriaKLDfk9eN6vm_zV2cSpuwo3 " xr:uid="{00000000-0004-0000-0000-00004C000000}"/>
    <hyperlink ref="X31" r:id="rId78" display="https://drive.google.com/drive/u/1/folders/1NGRfO9AriaKLDfk9eN6vm_zV2cSpuwo3 " xr:uid="{00000000-0004-0000-0000-00004D000000}"/>
    <hyperlink ref="X75" r:id="rId79" display="https://drive.google.com/drive/folders/1zcbmDuXf2OJaiRzxkP_ER0EZxKtSM6rH?usp=sharing " xr:uid="{00000000-0004-0000-0000-00004E000000}"/>
    <hyperlink ref="X71" r:id="rId80" display="https://drive.google.com/drive/folders/1sMaWOZvdOGLc5RVjG9rVfA81eWufv50i?usp=sharing " xr:uid="{00000000-0004-0000-0000-00004F000000}"/>
    <hyperlink ref="X61" r:id="rId81" display="https://drive.google.com/drive/folders/17PmrWUYVJ8Yjbv3hSP-dCVpaGJMnZxZl?usp=sharing " xr:uid="{00000000-0004-0000-0000-000050000000}"/>
    <hyperlink ref="X77" r:id="rId82" display="https://drive.google.com/drive/folders/1rMZ42vxqEVDP7iphOynXLmh5S2LKqGoO?usp=sharing " xr:uid="{00000000-0004-0000-0000-000051000000}"/>
    <hyperlink ref="X78" r:id="rId83" display="https://drive.google.com/drive/folders/1rMZ42vxqEVDP7iphOynXLmh5S2LKqGoO?usp=sharing " xr:uid="{00000000-0004-0000-0000-000052000000}"/>
    <hyperlink ref="X41" r:id="rId84" display="https://drive.google.com/drive/folders/1302OKhdEuMmO7d6lNSWVp8VUBvLBzzhW?usp=sharing " xr:uid="{00000000-0004-0000-0000-000053000000}"/>
    <hyperlink ref="X40" r:id="rId85" display="https://drive.google.com/drive/folders/1ER4OFNcs4PuT8LSB96D3nSAm7F0GRQlN?usp=sharing " xr:uid="{00000000-0004-0000-0000-000054000000}"/>
    <hyperlink ref="X2" r:id="rId86" xr:uid="{00000000-0004-0000-0000-000055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87"/>
  <legacyDrawing r:id="rId88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APOIO!$G$2:$G$3</xm:f>
          </x14:formula1>
          <xm:sqref>AE2:AE87</xm:sqref>
        </x14:dataValidation>
        <x14:dataValidation type="list" allowBlank="1" showErrorMessage="1" xr:uid="{00000000-0002-0000-0000-000002000000}">
          <x14:formula1>
            <xm:f>APOIO!$C$2:$C$3</xm:f>
          </x14:formula1>
          <xm:sqref>AD2:AD87</xm:sqref>
        </x14:dataValidation>
        <x14:dataValidation type="list" allowBlank="1" showErrorMessage="1" xr:uid="{00000000-0002-0000-0000-000003000000}">
          <x14:formula1>
            <xm:f>APOIO!$D$2:$D$71</xm:f>
          </x14:formula1>
          <xm:sqref>AC2:AC87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55CC"/>
    <outlinePr summaryBelow="0" summaryRight="0"/>
  </sheetPr>
  <dimension ref="A1:F129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19.42578125" customWidth="1"/>
    <col min="3" max="3" width="21" customWidth="1"/>
    <col min="4" max="4" width="20.7109375" customWidth="1"/>
  </cols>
  <sheetData>
    <row r="1" spans="1:6">
      <c r="A1" s="5" t="s">
        <v>402</v>
      </c>
      <c r="B1" s="1" t="s">
        <v>403</v>
      </c>
      <c r="C1" s="1" t="s">
        <v>404</v>
      </c>
      <c r="D1" s="1" t="s">
        <v>405</v>
      </c>
      <c r="E1" s="1" t="s">
        <v>406</v>
      </c>
      <c r="F1" s="1" t="s">
        <v>407</v>
      </c>
    </row>
    <row r="2" spans="1:6">
      <c r="A2" s="2" t="str">
        <f ca="1">IFERROR(__xludf.DUMMYFUNCTION("UNIQUE(FLATTEN(QUERY(APOIO!$E$2:$E$9203, ""SELECT E WHERE E LIKE '%.%'""),QUERY(APOIO!$F$2:$F$9203, ""SELECT F WHERE F LIKE '%.%'"")))"),"#REF!")</f>
        <v>#REF!</v>
      </c>
      <c r="B2" s="6">
        <v>44926</v>
      </c>
      <c r="C2" s="2">
        <f>APOIO!$B$2</f>
        <v>2904</v>
      </c>
      <c r="D2" s="4">
        <f ca="1">IFERROR(__xludf.DUMMYFUNCTION("SUM(
IFERROR(QUERY('Sintética 20212022'!A:I, CONCATENATE(""SELECT I WHERE A="", ""'"",$A2,""'"")),0),
IFERROR(QUERY('Sintética 20212022'!A:I, CONCATENATE(""SELECT H WHERE G="", ""'"",$A2,""'"")),0),
)"),0)</f>
        <v>0</v>
      </c>
      <c r="E2" s="7">
        <v>2022</v>
      </c>
      <c r="F2" s="7">
        <v>12</v>
      </c>
    </row>
    <row r="3" spans="1:6">
      <c r="A3" s="2"/>
      <c r="B3" s="6">
        <v>44926</v>
      </c>
      <c r="C3" s="2">
        <f>APOIO!$B$2</f>
        <v>2904</v>
      </c>
      <c r="D3" s="4">
        <f ca="1">IFERROR(__xludf.DUMMYFUNCTION("SUM(
IFERROR(QUERY('Sintética 20212022'!A:I, CONCATENATE(""SELECT I WHERE A="", ""'"",$A3,""'"")),0),
IFERROR(QUERY('Sintética 20212022'!A:I, CONCATENATE(""SELECT H WHERE G="", ""'"",$A3,""'"")),0),
)"),0)</f>
        <v>0</v>
      </c>
      <c r="E3" s="7">
        <v>2022</v>
      </c>
      <c r="F3" s="7">
        <v>12</v>
      </c>
    </row>
    <row r="4" spans="1:6">
      <c r="A4" s="2"/>
      <c r="B4" s="6">
        <v>44926</v>
      </c>
      <c r="C4" s="2">
        <f>APOIO!$B$2</f>
        <v>2904</v>
      </c>
      <c r="D4" s="4">
        <f ca="1">IFERROR(__xludf.DUMMYFUNCTION("SUM(
IFERROR(QUERY('Sintética 20212022'!A:I, CONCATENATE(""SELECT I WHERE A="", ""'"",$A4,""'"")),0),
IFERROR(QUERY('Sintética 20212022'!A:I, CONCATENATE(""SELECT H WHERE G="", ""'"",$A4,""'"")),0),
)"),0)</f>
        <v>0</v>
      </c>
      <c r="E4" s="7">
        <v>2022</v>
      </c>
      <c r="F4" s="7">
        <v>12</v>
      </c>
    </row>
    <row r="5" spans="1:6">
      <c r="A5" s="2"/>
      <c r="B5" s="6">
        <v>44926</v>
      </c>
      <c r="C5" s="2">
        <f>APOIO!$B$2</f>
        <v>2904</v>
      </c>
      <c r="D5" s="4">
        <f ca="1">IFERROR(__xludf.DUMMYFUNCTION("SUM(
IFERROR(QUERY('Sintética 20212022'!A:I, CONCATENATE(""SELECT I WHERE A="", ""'"",$A5,""'"")),0),
IFERROR(QUERY('Sintética 20212022'!A:I, CONCATENATE(""SELECT H WHERE G="", ""'"",$A5,""'"")),0),
)"),0)</f>
        <v>0</v>
      </c>
      <c r="E5" s="7">
        <v>2022</v>
      </c>
      <c r="F5" s="7">
        <v>12</v>
      </c>
    </row>
    <row r="6" spans="1:6">
      <c r="A6" s="2"/>
      <c r="B6" s="6">
        <v>44926</v>
      </c>
      <c r="C6" s="2">
        <f>APOIO!$B$2</f>
        <v>2904</v>
      </c>
      <c r="D6" s="4">
        <f ca="1">IFERROR(__xludf.DUMMYFUNCTION("SUM(
IFERROR(QUERY('Sintética 20212022'!A:I, CONCATENATE(""SELECT I WHERE A="", ""'"",$A6,""'"")),0),
IFERROR(QUERY('Sintética 20212022'!A:I, CONCATENATE(""SELECT H WHERE G="", ""'"",$A6,""'"")),0),
)"),0)</f>
        <v>0</v>
      </c>
      <c r="E6" s="7">
        <v>2022</v>
      </c>
      <c r="F6" s="7">
        <v>12</v>
      </c>
    </row>
    <row r="7" spans="1:6">
      <c r="A7" s="2"/>
      <c r="B7" s="6">
        <v>44926</v>
      </c>
      <c r="C7" s="2">
        <f>APOIO!$B$2</f>
        <v>2904</v>
      </c>
      <c r="D7" s="4">
        <f ca="1">IFERROR(__xludf.DUMMYFUNCTION("SUM(
IFERROR(QUERY('Sintética 20212022'!A:I, CONCATENATE(""SELECT I WHERE A="", ""'"",$A7,""'"")),0),
IFERROR(QUERY('Sintética 20212022'!A:I, CONCATENATE(""SELECT H WHERE G="", ""'"",$A7,""'"")),0),
)"),0)</f>
        <v>0</v>
      </c>
      <c r="E7" s="7">
        <v>2022</v>
      </c>
      <c r="F7" s="7">
        <v>12</v>
      </c>
    </row>
    <row r="8" spans="1:6">
      <c r="A8" s="2"/>
      <c r="B8" s="6">
        <v>44926</v>
      </c>
      <c r="C8" s="2">
        <f>APOIO!$B$2</f>
        <v>2904</v>
      </c>
      <c r="D8" s="4">
        <f ca="1">IFERROR(__xludf.DUMMYFUNCTION("SUM(
IFERROR(QUERY('Sintética 20212022'!A:I, CONCATENATE(""SELECT I WHERE A="", ""'"",$A8,""'"")),0),
IFERROR(QUERY('Sintética 20212022'!A:I, CONCATENATE(""SELECT H WHERE G="", ""'"",$A8,""'"")),0),
)"),0)</f>
        <v>0</v>
      </c>
      <c r="E8" s="7">
        <v>2022</v>
      </c>
      <c r="F8" s="7">
        <v>12</v>
      </c>
    </row>
    <row r="9" spans="1:6">
      <c r="A9" s="2"/>
      <c r="B9" s="6">
        <v>44926</v>
      </c>
      <c r="C9" s="2">
        <f>APOIO!$B$2</f>
        <v>2904</v>
      </c>
      <c r="D9" s="4">
        <f ca="1">IFERROR(__xludf.DUMMYFUNCTION("SUM(
IFERROR(QUERY('Sintética 20212022'!A:I, CONCATENATE(""SELECT I WHERE A="", ""'"",$A9,""'"")),0),
IFERROR(QUERY('Sintética 20212022'!A:I, CONCATENATE(""SELECT H WHERE G="", ""'"",$A9,""'"")),0),
)"),0)</f>
        <v>0</v>
      </c>
      <c r="E9" s="7">
        <v>2022</v>
      </c>
      <c r="F9" s="7">
        <v>12</v>
      </c>
    </row>
    <row r="10" spans="1:6">
      <c r="A10" s="2"/>
      <c r="B10" s="6">
        <v>44926</v>
      </c>
      <c r="C10" s="2">
        <f>APOIO!$B$2</f>
        <v>2904</v>
      </c>
      <c r="D10" s="4">
        <f ca="1">IFERROR(__xludf.DUMMYFUNCTION("SUM(
IFERROR(QUERY('Sintética 20212022'!A:I, CONCATENATE(""SELECT I WHERE A="", ""'"",$A10,""'"")),0),
IFERROR(QUERY('Sintética 20212022'!A:I, CONCATENATE(""SELECT H WHERE G="", ""'"",$A10,""'"")),0),
)"),0)</f>
        <v>0</v>
      </c>
      <c r="E10" s="7">
        <v>2022</v>
      </c>
      <c r="F10" s="7">
        <v>12</v>
      </c>
    </row>
    <row r="11" spans="1:6">
      <c r="A11" s="2"/>
      <c r="B11" s="6">
        <v>44926</v>
      </c>
      <c r="C11" s="2">
        <f>APOIO!$B$2</f>
        <v>2904</v>
      </c>
      <c r="D11" s="4">
        <f ca="1">IFERROR(__xludf.DUMMYFUNCTION("SUM(
IFERROR(QUERY('Sintética 20212022'!A:I, CONCATENATE(""SELECT I WHERE A="", ""'"",$A11,""'"")),0),
IFERROR(QUERY('Sintética 20212022'!A:I, CONCATENATE(""SELECT H WHERE G="", ""'"",$A11,""'"")),0),
)"),0)</f>
        <v>0</v>
      </c>
      <c r="E11" s="7">
        <v>2022</v>
      </c>
      <c r="F11" s="7">
        <v>12</v>
      </c>
    </row>
    <row r="12" spans="1:6">
      <c r="A12" s="2"/>
      <c r="B12" s="6">
        <v>44926</v>
      </c>
      <c r="C12" s="2">
        <f>APOIO!$B$2</f>
        <v>2904</v>
      </c>
      <c r="D12" s="4">
        <f ca="1">IFERROR(__xludf.DUMMYFUNCTION("SUM(
IFERROR(QUERY('Sintética 20212022'!A:I, CONCATENATE(""SELECT I WHERE A="", ""'"",$A12,""'"")),0),
IFERROR(QUERY('Sintética 20212022'!A:I, CONCATENATE(""SELECT H WHERE G="", ""'"",$A12,""'"")),0),
)"),0)</f>
        <v>0</v>
      </c>
      <c r="E12" s="7">
        <v>2022</v>
      </c>
      <c r="F12" s="7">
        <v>12</v>
      </c>
    </row>
    <row r="13" spans="1:6">
      <c r="A13" s="2"/>
      <c r="B13" s="6">
        <v>44926</v>
      </c>
      <c r="C13" s="2">
        <f>APOIO!$B$2</f>
        <v>2904</v>
      </c>
      <c r="D13" s="4">
        <f ca="1">IFERROR(__xludf.DUMMYFUNCTION("SUM(
IFERROR(QUERY('Sintética 20212022'!A:I, CONCATENATE(""SELECT I WHERE A="", ""'"",$A13,""'"")),0),
IFERROR(QUERY('Sintética 20212022'!A:I, CONCATENATE(""SELECT H WHERE G="", ""'"",$A13,""'"")),0),
)"),0)</f>
        <v>0</v>
      </c>
      <c r="E13" s="7">
        <v>2022</v>
      </c>
      <c r="F13" s="7">
        <v>12</v>
      </c>
    </row>
    <row r="14" spans="1:6">
      <c r="A14" s="2"/>
      <c r="B14" s="6">
        <v>44926</v>
      </c>
      <c r="C14" s="2">
        <f>APOIO!$B$2</f>
        <v>2904</v>
      </c>
      <c r="D14" s="4">
        <f ca="1">IFERROR(__xludf.DUMMYFUNCTION("SUM(
IFERROR(QUERY('Sintética 20212022'!A:I, CONCATENATE(""SELECT I WHERE A="", ""'"",$A14,""'"")),0),
IFERROR(QUERY('Sintética 20212022'!A:I, CONCATENATE(""SELECT H WHERE G="", ""'"",$A14,""'"")),0),
)"),0)</f>
        <v>0</v>
      </c>
      <c r="E14" s="7">
        <v>2022</v>
      </c>
      <c r="F14" s="7">
        <v>12</v>
      </c>
    </row>
    <row r="15" spans="1:6">
      <c r="A15" s="2"/>
      <c r="B15" s="6">
        <v>44926</v>
      </c>
      <c r="C15" s="2">
        <f>APOIO!$B$2</f>
        <v>2904</v>
      </c>
      <c r="D15" s="4">
        <f ca="1">IFERROR(__xludf.DUMMYFUNCTION("SUM(
IFERROR(QUERY('Sintética 20212022'!A:I, CONCATENATE(""SELECT I WHERE A="", ""'"",$A15,""'"")),0),
IFERROR(QUERY('Sintética 20212022'!A:I, CONCATENATE(""SELECT H WHERE G="", ""'"",$A15,""'"")),0),
)"),0)</f>
        <v>0</v>
      </c>
      <c r="E15" s="7">
        <v>2022</v>
      </c>
      <c r="F15" s="7">
        <v>12</v>
      </c>
    </row>
    <row r="16" spans="1:6">
      <c r="A16" s="2"/>
      <c r="B16" s="6">
        <v>44926</v>
      </c>
      <c r="C16" s="2">
        <f>APOIO!$B$2</f>
        <v>2904</v>
      </c>
      <c r="D16" s="4">
        <f ca="1">IFERROR(__xludf.DUMMYFUNCTION("SUM(
IFERROR(QUERY('Sintética 20212022'!A:I, CONCATENATE(""SELECT I WHERE A="", ""'"",$A16,""'"")),0),
IFERROR(QUERY('Sintética 20212022'!A:I, CONCATENATE(""SELECT H WHERE G="", ""'"",$A16,""'"")),0),
)"),0)</f>
        <v>0</v>
      </c>
      <c r="E16" s="7">
        <v>2022</v>
      </c>
      <c r="F16" s="7">
        <v>12</v>
      </c>
    </row>
    <row r="17" spans="1:6">
      <c r="A17" s="2"/>
      <c r="B17" s="6">
        <v>44926</v>
      </c>
      <c r="C17" s="2">
        <f>APOIO!$B$2</f>
        <v>2904</v>
      </c>
      <c r="D17" s="4">
        <f ca="1">IFERROR(__xludf.DUMMYFUNCTION("SUM(
IFERROR(QUERY('Sintética 20212022'!A:I, CONCATENATE(""SELECT I WHERE A="", ""'"",$A17,""'"")),0),
IFERROR(QUERY('Sintética 20212022'!A:I, CONCATENATE(""SELECT H WHERE G="", ""'"",$A17,""'"")),0),
)"),0)</f>
        <v>0</v>
      </c>
      <c r="E17" s="7">
        <v>2022</v>
      </c>
      <c r="F17" s="7">
        <v>12</v>
      </c>
    </row>
    <row r="18" spans="1:6">
      <c r="A18" s="8"/>
      <c r="B18" s="6">
        <v>44926</v>
      </c>
      <c r="C18" s="2">
        <f>APOIO!$B$2</f>
        <v>2904</v>
      </c>
      <c r="D18" s="4">
        <f ca="1">IFERROR(__xludf.DUMMYFUNCTION("SUM(
IFERROR(QUERY('Sintética 20212022'!A:I, CONCATENATE(""SELECT I WHERE A="", ""'"",$A18,""'"")),0),
IFERROR(QUERY('Sintética 20212022'!A:I, CONCATENATE(""SELECT H WHERE G="", ""'"",$A18,""'"")),0),
)"),0)</f>
        <v>0</v>
      </c>
      <c r="E18" s="7">
        <v>2022</v>
      </c>
      <c r="F18" s="7">
        <v>12</v>
      </c>
    </row>
    <row r="19" spans="1:6">
      <c r="A19" s="2"/>
      <c r="B19" s="6">
        <v>44926</v>
      </c>
      <c r="C19" s="2">
        <f>APOIO!$B$2</f>
        <v>2904</v>
      </c>
      <c r="D19" s="4">
        <f ca="1">IFERROR(__xludf.DUMMYFUNCTION("SUM(
IFERROR(QUERY('Sintética 20212022'!A:I, CONCATENATE(""SELECT I WHERE A="", ""'"",$A19,""'"")),0),
IFERROR(QUERY('Sintética 20212022'!A:I, CONCATENATE(""SELECT H WHERE G="", ""'"",$A19,""'"")),0),
)"),0)</f>
        <v>0</v>
      </c>
      <c r="E19" s="7">
        <v>2022</v>
      </c>
      <c r="F19" s="7">
        <v>12</v>
      </c>
    </row>
    <row r="20" spans="1:6">
      <c r="A20" s="2"/>
      <c r="B20" s="6">
        <v>44926</v>
      </c>
      <c r="C20" s="2">
        <f>APOIO!$B$2</f>
        <v>2904</v>
      </c>
      <c r="D20" s="4">
        <f ca="1">IFERROR(__xludf.DUMMYFUNCTION("SUM(
IFERROR(QUERY('Sintética 20212022'!A:I, CONCATENATE(""SELECT I WHERE A="", ""'"",$A20,""'"")),0),
IFERROR(QUERY('Sintética 20212022'!A:I, CONCATENATE(""SELECT H WHERE G="", ""'"",$A20,""'"")),0),
)"),0)</f>
        <v>0</v>
      </c>
      <c r="E20" s="7">
        <v>2022</v>
      </c>
      <c r="F20" s="7">
        <v>12</v>
      </c>
    </row>
    <row r="21" spans="1:6">
      <c r="A21" s="2"/>
      <c r="B21" s="6">
        <v>44926</v>
      </c>
      <c r="C21" s="2">
        <f>APOIO!$B$2</f>
        <v>2904</v>
      </c>
      <c r="D21" s="4">
        <f ca="1">IFERROR(__xludf.DUMMYFUNCTION("SUM(
IFERROR(QUERY('Sintética 20212022'!A:I, CONCATENATE(""SELECT I WHERE A="", ""'"",$A21,""'"")),0),
IFERROR(QUERY('Sintética 20212022'!A:I, CONCATENATE(""SELECT H WHERE G="", ""'"",$A21,""'"")),0),
)"),0)</f>
        <v>0</v>
      </c>
      <c r="E21" s="7">
        <v>2022</v>
      </c>
      <c r="F21" s="7">
        <v>12</v>
      </c>
    </row>
    <row r="22" spans="1:6">
      <c r="A22" s="2"/>
      <c r="B22" s="6">
        <v>44926</v>
      </c>
      <c r="C22" s="2">
        <f>APOIO!$B$2</f>
        <v>2904</v>
      </c>
      <c r="D22" s="4">
        <f ca="1">IFERROR(__xludf.DUMMYFUNCTION("SUM(
IFERROR(QUERY('Sintética 20212022'!A:I, CONCATENATE(""SELECT I WHERE A="", ""'"",$A22,""'"")),0),
IFERROR(QUERY('Sintética 20212022'!A:I, CONCATENATE(""SELECT H WHERE G="", ""'"",$A22,""'"")),0),
)"),0)</f>
        <v>0</v>
      </c>
      <c r="E22" s="7">
        <v>2022</v>
      </c>
      <c r="F22" s="7">
        <v>12</v>
      </c>
    </row>
    <row r="23" spans="1:6">
      <c r="A23" s="2"/>
      <c r="B23" s="6">
        <v>44926</v>
      </c>
      <c r="C23" s="2">
        <f>APOIO!$B$2</f>
        <v>2904</v>
      </c>
      <c r="D23" s="4">
        <f ca="1">IFERROR(__xludf.DUMMYFUNCTION("SUM(
IFERROR(QUERY('Sintética 20212022'!A:I, CONCATENATE(""SELECT I WHERE A="", ""'"",$A23,""'"")),0),
IFERROR(QUERY('Sintética 20212022'!A:I, CONCATENATE(""SELECT H WHERE G="", ""'"",$A23,""'"")),0),
)"),0)</f>
        <v>0</v>
      </c>
      <c r="E23" s="7">
        <v>2022</v>
      </c>
      <c r="F23" s="7">
        <v>12</v>
      </c>
    </row>
    <row r="24" spans="1:6">
      <c r="A24" s="2"/>
      <c r="B24" s="6">
        <v>44926</v>
      </c>
      <c r="C24" s="2">
        <f>APOIO!$B$2</f>
        <v>2904</v>
      </c>
      <c r="D24" s="4">
        <f ca="1">IFERROR(__xludf.DUMMYFUNCTION("SUM(
IFERROR(QUERY('Sintética 20212022'!A:I, CONCATENATE(""SELECT I WHERE A="", ""'"",$A24,""'"")),0),
IFERROR(QUERY('Sintética 20212022'!A:I, CONCATENATE(""SELECT H WHERE G="", ""'"",$A24,""'"")),0),
)"),0)</f>
        <v>0</v>
      </c>
      <c r="E24" s="7">
        <v>2022</v>
      </c>
      <c r="F24" s="7">
        <v>12</v>
      </c>
    </row>
    <row r="25" spans="1:6">
      <c r="A25" s="2"/>
      <c r="B25" s="6">
        <v>44926</v>
      </c>
      <c r="C25" s="2">
        <f>APOIO!$B$2</f>
        <v>2904</v>
      </c>
      <c r="D25" s="4">
        <f ca="1">IFERROR(__xludf.DUMMYFUNCTION("SUM(
IFERROR(QUERY('Sintética 20212022'!A:I, CONCATENATE(""SELECT I WHERE A="", ""'"",$A25,""'"")),0),
IFERROR(QUERY('Sintética 20212022'!A:I, CONCATENATE(""SELECT H WHERE G="", ""'"",$A25,""'"")),0),
)"),0)</f>
        <v>0</v>
      </c>
      <c r="E25" s="7">
        <v>2022</v>
      </c>
      <c r="F25" s="7">
        <v>12</v>
      </c>
    </row>
    <row r="26" spans="1:6">
      <c r="A26" s="2"/>
      <c r="B26" s="6">
        <v>44926</v>
      </c>
      <c r="C26" s="2">
        <f>APOIO!$B$2</f>
        <v>2904</v>
      </c>
      <c r="D26" s="4">
        <f ca="1">IFERROR(__xludf.DUMMYFUNCTION("SUM(
IFERROR(QUERY('Sintética 20212022'!A:I, CONCATENATE(""SELECT I WHERE A="", ""'"",$A26,""'"")),0),
IFERROR(QUERY('Sintética 20212022'!A:I, CONCATENATE(""SELECT H WHERE G="", ""'"",$A26,""'"")),0),
)"),0)</f>
        <v>0</v>
      </c>
      <c r="E26" s="7">
        <v>2022</v>
      </c>
      <c r="F26" s="7">
        <v>12</v>
      </c>
    </row>
    <row r="27" spans="1:6">
      <c r="A27" s="2"/>
      <c r="B27" s="6">
        <v>44926</v>
      </c>
      <c r="C27" s="2">
        <f>APOIO!$B$2</f>
        <v>2904</v>
      </c>
      <c r="D27" s="4">
        <f ca="1">IFERROR(__xludf.DUMMYFUNCTION("SUM(
IFERROR(QUERY('Sintética 20212022'!A:I, CONCATENATE(""SELECT I WHERE A="", ""'"",$A27,""'"")),0),
IFERROR(QUERY('Sintética 20212022'!A:I, CONCATENATE(""SELECT H WHERE G="", ""'"",$A27,""'"")),0),
)"),0)</f>
        <v>0</v>
      </c>
      <c r="E27" s="7">
        <v>2022</v>
      </c>
      <c r="F27" s="7">
        <v>12</v>
      </c>
    </row>
    <row r="28" spans="1:6">
      <c r="A28" s="2"/>
      <c r="B28" s="6">
        <v>44926</v>
      </c>
      <c r="C28" s="2">
        <f>APOIO!$B$2</f>
        <v>2904</v>
      </c>
      <c r="D28" s="4">
        <f ca="1">IFERROR(__xludf.DUMMYFUNCTION("SUM(
IFERROR(QUERY('Sintética 20212022'!A:I, CONCATENATE(""SELECT I WHERE A="", ""'"",$A28,""'"")),0),
IFERROR(QUERY('Sintética 20212022'!A:I, CONCATENATE(""SELECT H WHERE G="", ""'"",$A28,""'"")),0),
)"),0)</f>
        <v>0</v>
      </c>
      <c r="E28" s="7">
        <v>2022</v>
      </c>
      <c r="F28" s="7">
        <v>12</v>
      </c>
    </row>
    <row r="29" spans="1:6">
      <c r="A29" s="2"/>
      <c r="B29" s="6">
        <v>44926</v>
      </c>
      <c r="C29" s="2">
        <f>APOIO!$B$2</f>
        <v>2904</v>
      </c>
      <c r="D29" s="4">
        <f ca="1">IFERROR(__xludf.DUMMYFUNCTION("SUM(
IFERROR(QUERY('Sintética 20212022'!A:I, CONCATENATE(""SELECT I WHERE A="", ""'"",$A29,""'"")),0),
IFERROR(QUERY('Sintética 20212022'!A:I, CONCATENATE(""SELECT H WHERE G="", ""'"",$A29,""'"")),0),
)"),0)</f>
        <v>0</v>
      </c>
      <c r="E29" s="7">
        <v>2022</v>
      </c>
      <c r="F29" s="7">
        <v>12</v>
      </c>
    </row>
    <row r="30" spans="1:6">
      <c r="A30" s="2"/>
      <c r="B30" s="6">
        <v>44926</v>
      </c>
      <c r="C30" s="2">
        <f>APOIO!$B$2</f>
        <v>2904</v>
      </c>
      <c r="D30" s="4">
        <f ca="1">IFERROR(__xludf.DUMMYFUNCTION("SUM(
IFERROR(QUERY('Sintética 20212022'!A:I, CONCATENATE(""SELECT I WHERE A="", ""'"",$A30,""'"")),0),
IFERROR(QUERY('Sintética 20212022'!A:I, CONCATENATE(""SELECT H WHERE G="", ""'"",$A30,""'"")),0),
)"),0)</f>
        <v>0</v>
      </c>
      <c r="E30" s="7">
        <v>2022</v>
      </c>
      <c r="F30" s="7">
        <v>12</v>
      </c>
    </row>
    <row r="31" spans="1:6">
      <c r="A31" s="2"/>
      <c r="B31" s="6">
        <v>44926</v>
      </c>
      <c r="C31" s="2">
        <f>APOIO!$B$2</f>
        <v>2904</v>
      </c>
      <c r="D31" s="4">
        <f ca="1">IFERROR(__xludf.DUMMYFUNCTION("SUM(
IFERROR(QUERY('Sintética 20212022'!A:I, CONCATENATE(""SELECT I WHERE A="", ""'"",$A31,""'"")),0),
IFERROR(QUERY('Sintética 20212022'!A:I, CONCATENATE(""SELECT H WHERE G="", ""'"",$A31,""'"")),0),
)"),0)</f>
        <v>0</v>
      </c>
      <c r="E31" s="7">
        <v>2022</v>
      </c>
      <c r="F31" s="7">
        <v>12</v>
      </c>
    </row>
    <row r="32" spans="1:6">
      <c r="A32" s="2"/>
      <c r="B32" s="6">
        <v>44926</v>
      </c>
      <c r="C32" s="2">
        <f>APOIO!$B$2</f>
        <v>2904</v>
      </c>
      <c r="D32" s="4">
        <f ca="1">IFERROR(__xludf.DUMMYFUNCTION("SUM(
IFERROR(QUERY('Sintética 20212022'!A:I, CONCATENATE(""SELECT I WHERE A="", ""'"",$A32,""'"")),0),
IFERROR(QUERY('Sintética 20212022'!A:I, CONCATENATE(""SELECT H WHERE G="", ""'"",$A32,""'"")),0),
)"),0)</f>
        <v>0</v>
      </c>
      <c r="E32" s="7">
        <v>2022</v>
      </c>
      <c r="F32" s="7">
        <v>12</v>
      </c>
    </row>
    <row r="33" spans="1:6">
      <c r="A33" s="2"/>
      <c r="B33" s="6">
        <v>44926</v>
      </c>
      <c r="C33" s="2">
        <f>APOIO!$B$2</f>
        <v>2904</v>
      </c>
      <c r="D33" s="4">
        <f ca="1">IFERROR(__xludf.DUMMYFUNCTION("SUM(
IFERROR(QUERY('Sintética 20212022'!A:I, CONCATENATE(""SELECT I WHERE A="", ""'"",$A33,""'"")),0),
IFERROR(QUERY('Sintética 20212022'!A:I, CONCATENATE(""SELECT H WHERE G="", ""'"",$A33,""'"")),0),
)"),0)</f>
        <v>0</v>
      </c>
      <c r="E33" s="7">
        <v>2022</v>
      </c>
      <c r="F33" s="7">
        <v>12</v>
      </c>
    </row>
    <row r="34" spans="1:6">
      <c r="A34" s="2"/>
      <c r="B34" s="6">
        <v>44926</v>
      </c>
      <c r="C34" s="2">
        <f>APOIO!$B$2</f>
        <v>2904</v>
      </c>
      <c r="D34" s="4">
        <f ca="1">IFERROR(__xludf.DUMMYFUNCTION("SUM(
IFERROR(QUERY('Sintética 20212022'!A:I, CONCATENATE(""SELECT I WHERE A="", ""'"",$A34,""'"")),0),
IFERROR(QUERY('Sintética 20212022'!A:I, CONCATENATE(""SELECT H WHERE G="", ""'"",$A34,""'"")),0),
)"),0)</f>
        <v>0</v>
      </c>
      <c r="E34" s="7">
        <v>2022</v>
      </c>
      <c r="F34" s="7">
        <v>12</v>
      </c>
    </row>
    <row r="35" spans="1:6">
      <c r="A35" s="2"/>
      <c r="B35" s="6">
        <v>44926</v>
      </c>
      <c r="C35" s="2">
        <f>APOIO!$B$2</f>
        <v>2904</v>
      </c>
      <c r="D35" s="4">
        <f ca="1">IFERROR(__xludf.DUMMYFUNCTION("SUM(
IFERROR(QUERY('Sintética 20212022'!A:I, CONCATENATE(""SELECT I WHERE A="", ""'"",$A35,""'"")),0),
IFERROR(QUERY('Sintética 20212022'!A:I, CONCATENATE(""SELECT H WHERE G="", ""'"",$A35,""'"")),0),
)"),0)</f>
        <v>0</v>
      </c>
      <c r="E35" s="7">
        <v>2022</v>
      </c>
      <c r="F35" s="7">
        <v>12</v>
      </c>
    </row>
    <row r="36" spans="1:6">
      <c r="A36" s="2"/>
      <c r="B36" s="6">
        <v>44926</v>
      </c>
      <c r="C36" s="2">
        <f>APOIO!$B$2</f>
        <v>2904</v>
      </c>
      <c r="D36" s="4">
        <f ca="1">IFERROR(__xludf.DUMMYFUNCTION("SUM(
IFERROR(QUERY('Sintética 20212022'!A:I, CONCATENATE(""SELECT I WHERE A="", ""'"",$A36,""'"")),0),
IFERROR(QUERY('Sintética 20212022'!A:I, CONCATENATE(""SELECT H WHERE G="", ""'"",$A36,""'"")),0),
)"),0)</f>
        <v>0</v>
      </c>
      <c r="E36" s="7">
        <v>2022</v>
      </c>
      <c r="F36" s="7">
        <v>12</v>
      </c>
    </row>
    <row r="37" spans="1:6">
      <c r="A37" s="2"/>
      <c r="B37" s="6">
        <v>44926</v>
      </c>
      <c r="C37" s="2">
        <f>APOIO!$B$2</f>
        <v>2904</v>
      </c>
      <c r="D37" s="4">
        <f ca="1">IFERROR(__xludf.DUMMYFUNCTION("SUM(
IFERROR(QUERY('Sintética 20212022'!A:I, CONCATENATE(""SELECT I WHERE A="", ""'"",$A37,""'"")),0),
IFERROR(QUERY('Sintética 20212022'!A:I, CONCATENATE(""SELECT H WHERE G="", ""'"",$A37,""'"")),0),
)"),0)</f>
        <v>0</v>
      </c>
      <c r="E37" s="7">
        <v>2022</v>
      </c>
      <c r="F37" s="7">
        <v>12</v>
      </c>
    </row>
    <row r="38" spans="1:6">
      <c r="A38" s="2"/>
      <c r="B38" s="6">
        <v>44926</v>
      </c>
      <c r="C38" s="2">
        <f>APOIO!$B$2</f>
        <v>2904</v>
      </c>
      <c r="D38" s="4">
        <f ca="1">IFERROR(__xludf.DUMMYFUNCTION("SUM(
IFERROR(QUERY('Sintética 20212022'!A:I, CONCATENATE(""SELECT I WHERE A="", ""'"",$A38,""'"")),0),
IFERROR(QUERY('Sintética 20212022'!A:I, CONCATENATE(""SELECT H WHERE G="", ""'"",$A38,""'"")),0),
)"),0)</f>
        <v>0</v>
      </c>
      <c r="E38" s="7">
        <v>2022</v>
      </c>
      <c r="F38" s="7">
        <v>12</v>
      </c>
    </row>
    <row r="39" spans="1:6">
      <c r="A39" s="2"/>
      <c r="B39" s="6">
        <v>44926</v>
      </c>
      <c r="C39" s="2">
        <f>APOIO!$B$2</f>
        <v>2904</v>
      </c>
      <c r="D39" s="4">
        <f ca="1">IFERROR(__xludf.DUMMYFUNCTION("SUM(
IFERROR(QUERY('Sintética 20212022'!A:I, CONCATENATE(""SELECT I WHERE A="", ""'"",$A39,""'"")),0),
IFERROR(QUERY('Sintética 20212022'!A:I, CONCATENATE(""SELECT H WHERE G="", ""'"",$A39,""'"")),0),
)"),0)</f>
        <v>0</v>
      </c>
      <c r="E39" s="7">
        <v>2022</v>
      </c>
      <c r="F39" s="7">
        <v>12</v>
      </c>
    </row>
    <row r="40" spans="1:6">
      <c r="A40" s="2"/>
      <c r="B40" s="6">
        <v>44926</v>
      </c>
      <c r="C40" s="2">
        <f>APOIO!$B$2</f>
        <v>2904</v>
      </c>
      <c r="D40" s="4">
        <f ca="1">IFERROR(__xludf.DUMMYFUNCTION("SUM(
IFERROR(QUERY('Sintética 20212022'!A:I, CONCATENATE(""SELECT I WHERE A="", ""'"",$A40,""'"")),0),
IFERROR(QUERY('Sintética 20212022'!A:I, CONCATENATE(""SELECT H WHERE G="", ""'"",$A40,""'"")),0),
)"),0)</f>
        <v>0</v>
      </c>
      <c r="E40" s="7">
        <v>2022</v>
      </c>
      <c r="F40" s="7">
        <v>12</v>
      </c>
    </row>
    <row r="41" spans="1:6">
      <c r="A41" s="2"/>
      <c r="B41" s="6">
        <v>44926</v>
      </c>
      <c r="C41" s="2">
        <f>APOIO!$B$2</f>
        <v>2904</v>
      </c>
      <c r="D41" s="4">
        <f ca="1">IFERROR(__xludf.DUMMYFUNCTION("SUM(
IFERROR(QUERY('Sintética 20212022'!A:I, CONCATENATE(""SELECT I WHERE A="", ""'"",$A41,""'"")),0),
IFERROR(QUERY('Sintética 20212022'!A:I, CONCATENATE(""SELECT H WHERE G="", ""'"",$A41,""'"")),0),
)"),0)</f>
        <v>0</v>
      </c>
      <c r="E41" s="7">
        <v>2022</v>
      </c>
      <c r="F41" s="7">
        <v>12</v>
      </c>
    </row>
    <row r="42" spans="1:6">
      <c r="A42" s="2"/>
      <c r="B42" s="6">
        <v>44926</v>
      </c>
      <c r="C42" s="2">
        <f>APOIO!$B$2</f>
        <v>2904</v>
      </c>
      <c r="D42" s="4">
        <f ca="1">IFERROR(__xludf.DUMMYFUNCTION("SUM(
IFERROR(QUERY('Sintética 20212022'!A:I, CONCATENATE(""SELECT I WHERE A="", ""'"",$A42,""'"")),0),
IFERROR(QUERY('Sintética 20212022'!A:I, CONCATENATE(""SELECT H WHERE G="", ""'"",$A42,""'"")),0),
)"),0)</f>
        <v>0</v>
      </c>
      <c r="E42" s="7">
        <v>2022</v>
      </c>
      <c r="F42" s="7">
        <v>12</v>
      </c>
    </row>
    <row r="43" spans="1:6">
      <c r="A43" s="2"/>
      <c r="B43" s="6">
        <v>44926</v>
      </c>
      <c r="C43" s="2">
        <f>APOIO!$B$2</f>
        <v>2904</v>
      </c>
      <c r="D43" s="4">
        <f ca="1">IFERROR(__xludf.DUMMYFUNCTION("SUM(
IFERROR(QUERY('Sintética 20212022'!A:I, CONCATENATE(""SELECT I WHERE A="", ""'"",$A43,""'"")),0),
IFERROR(QUERY('Sintética 20212022'!A:I, CONCATENATE(""SELECT H WHERE G="", ""'"",$A43,""'"")),0),
)"),0)</f>
        <v>0</v>
      </c>
      <c r="E43" s="7">
        <v>2022</v>
      </c>
      <c r="F43" s="7">
        <v>12</v>
      </c>
    </row>
    <row r="44" spans="1:6">
      <c r="A44" s="2"/>
      <c r="B44" s="6">
        <v>44926</v>
      </c>
      <c r="C44" s="2">
        <f>APOIO!$B$2</f>
        <v>2904</v>
      </c>
      <c r="D44" s="4">
        <f ca="1">IFERROR(__xludf.DUMMYFUNCTION("SUM(
IFERROR(QUERY('Sintética 20212022'!A:I, CONCATENATE(""SELECT I WHERE A="", ""'"",$A44,""'"")),0),
IFERROR(QUERY('Sintética 20212022'!A:I, CONCATENATE(""SELECT H WHERE G="", ""'"",$A44,""'"")),0),
)"),0)</f>
        <v>0</v>
      </c>
      <c r="E44" s="7">
        <v>2022</v>
      </c>
      <c r="F44" s="7">
        <v>12</v>
      </c>
    </row>
    <row r="45" spans="1:6">
      <c r="A45" s="2"/>
      <c r="B45" s="6">
        <v>44926</v>
      </c>
      <c r="C45" s="2">
        <f>APOIO!$B$2</f>
        <v>2904</v>
      </c>
      <c r="D45" s="4">
        <f ca="1">IFERROR(__xludf.DUMMYFUNCTION("SUM(
IFERROR(QUERY('Sintética 20212022'!A:I, CONCATENATE(""SELECT I WHERE A="", ""'"",$A45,""'"")),0),
IFERROR(QUERY('Sintética 20212022'!A:I, CONCATENATE(""SELECT H WHERE G="", ""'"",$A45,""'"")),0),
)"),0)</f>
        <v>0</v>
      </c>
      <c r="E45" s="7">
        <v>2022</v>
      </c>
      <c r="F45" s="7">
        <v>12</v>
      </c>
    </row>
    <row r="46" spans="1:6">
      <c r="A46" s="2"/>
      <c r="B46" s="6">
        <v>44926</v>
      </c>
      <c r="C46" s="2">
        <f>APOIO!$B$2</f>
        <v>2904</v>
      </c>
      <c r="D46" s="4">
        <f ca="1">IFERROR(__xludf.DUMMYFUNCTION("SUM(
IFERROR(QUERY('Sintética 20212022'!A:I, CONCATENATE(""SELECT I WHERE A="", ""'"",$A46,""'"")),0),
IFERROR(QUERY('Sintética 20212022'!A:I, CONCATENATE(""SELECT H WHERE G="", ""'"",$A46,""'"")),0),
)"),0)</f>
        <v>0</v>
      </c>
      <c r="E46" s="7">
        <v>2022</v>
      </c>
      <c r="F46" s="7">
        <v>12</v>
      </c>
    </row>
    <row r="47" spans="1:6">
      <c r="A47" s="2"/>
      <c r="B47" s="6">
        <v>44926</v>
      </c>
      <c r="C47" s="2">
        <f>APOIO!$B$2</f>
        <v>2904</v>
      </c>
      <c r="D47" s="4">
        <f ca="1">IFERROR(__xludf.DUMMYFUNCTION("SUM(
IFERROR(QUERY('Sintética 20212022'!A:I, CONCATENATE(""SELECT I WHERE A="", ""'"",$A47,""'"")),0),
IFERROR(QUERY('Sintética 20212022'!A:I, CONCATENATE(""SELECT H WHERE G="", ""'"",$A47,""'"")),0),
)"),0)</f>
        <v>0</v>
      </c>
      <c r="E47" s="7">
        <v>2022</v>
      </c>
      <c r="F47" s="7">
        <v>12</v>
      </c>
    </row>
    <row r="48" spans="1:6">
      <c r="A48" s="2"/>
      <c r="B48" s="6">
        <v>44926</v>
      </c>
      <c r="C48" s="2">
        <f>APOIO!$B$2</f>
        <v>2904</v>
      </c>
      <c r="D48" s="4">
        <f ca="1">IFERROR(__xludf.DUMMYFUNCTION("SUM(
IFERROR(QUERY('Sintética 20212022'!A:I, CONCATENATE(""SELECT I WHERE A="", ""'"",$A48,""'"")),0),
IFERROR(QUERY('Sintética 20212022'!A:I, CONCATENATE(""SELECT H WHERE G="", ""'"",$A48,""'"")),0),
)"),0)</f>
        <v>0</v>
      </c>
      <c r="E48" s="7">
        <v>2022</v>
      </c>
      <c r="F48" s="7">
        <v>12</v>
      </c>
    </row>
    <row r="49" spans="1:6">
      <c r="A49" s="2"/>
      <c r="B49" s="6">
        <v>44926</v>
      </c>
      <c r="C49" s="2">
        <f>APOIO!$B$2</f>
        <v>2904</v>
      </c>
      <c r="D49" s="4">
        <f ca="1">IFERROR(__xludf.DUMMYFUNCTION("SUM(
IFERROR(QUERY('Sintética 20212022'!A:I, CONCATENATE(""SELECT I WHERE A="", ""'"",$A49,""'"")),0),
IFERROR(QUERY('Sintética 20212022'!A:I, CONCATENATE(""SELECT H WHERE G="", ""'"",$A49,""'"")),0),
)"),0)</f>
        <v>0</v>
      </c>
      <c r="E49" s="7">
        <v>2022</v>
      </c>
      <c r="F49" s="7">
        <v>12</v>
      </c>
    </row>
    <row r="50" spans="1:6">
      <c r="A50" s="2"/>
      <c r="B50" s="6">
        <v>44926</v>
      </c>
      <c r="C50" s="2">
        <f>APOIO!$B$2</f>
        <v>2904</v>
      </c>
      <c r="D50" s="4">
        <f ca="1">IFERROR(__xludf.DUMMYFUNCTION("SUM(
IFERROR(QUERY('Sintética 20212022'!A:I, CONCATENATE(""SELECT I WHERE A="", ""'"",$A50,""'"")),0),
IFERROR(QUERY('Sintética 20212022'!A:I, CONCATENATE(""SELECT H WHERE G="", ""'"",$A50,""'"")),0),
)"),0)</f>
        <v>0</v>
      </c>
      <c r="E50" s="7">
        <v>2022</v>
      </c>
      <c r="F50" s="7">
        <v>12</v>
      </c>
    </row>
    <row r="51" spans="1:6">
      <c r="A51" s="2"/>
      <c r="B51" s="6">
        <v>44926</v>
      </c>
      <c r="C51" s="2">
        <f>APOIO!$B$2</f>
        <v>2904</v>
      </c>
      <c r="D51" s="4">
        <f ca="1">IFERROR(__xludf.DUMMYFUNCTION("SUM(
IFERROR(QUERY('Sintética 20212022'!A:I, CONCATENATE(""SELECT I WHERE A="", ""'"",$A51,""'"")),0),
IFERROR(QUERY('Sintética 20212022'!A:I, CONCATENATE(""SELECT H WHERE G="", ""'"",$A51,""'"")),0),
)"),0)</f>
        <v>0</v>
      </c>
      <c r="E51" s="7">
        <v>2022</v>
      </c>
      <c r="F51" s="7">
        <v>12</v>
      </c>
    </row>
    <row r="52" spans="1:6">
      <c r="A52" s="2"/>
      <c r="B52" s="6">
        <v>44926</v>
      </c>
      <c r="C52" s="2">
        <f>APOIO!$B$2</f>
        <v>2904</v>
      </c>
      <c r="D52" s="4">
        <f ca="1">IFERROR(__xludf.DUMMYFUNCTION("SUM(
IFERROR(QUERY('Sintética 20212022'!A:I, CONCATENATE(""SELECT I WHERE A="", ""'"",$A52,""'"")),0),
IFERROR(QUERY('Sintética 20212022'!A:I, CONCATENATE(""SELECT H WHERE G="", ""'"",$A52,""'"")),0),
)"),0)</f>
        <v>0</v>
      </c>
      <c r="E52" s="7">
        <v>2022</v>
      </c>
      <c r="F52" s="7">
        <v>12</v>
      </c>
    </row>
    <row r="53" spans="1:6">
      <c r="A53" s="2"/>
      <c r="B53" s="6">
        <v>44926</v>
      </c>
      <c r="C53" s="2">
        <f>APOIO!$B$2</f>
        <v>2904</v>
      </c>
      <c r="D53" s="4">
        <f ca="1">IFERROR(__xludf.DUMMYFUNCTION("SUM(
IFERROR(QUERY('Sintética 20212022'!A:I, CONCATENATE(""SELECT I WHERE A="", ""'"",$A53,""'"")),0),
IFERROR(QUERY('Sintética 20212022'!A:I, CONCATENATE(""SELECT H WHERE G="", ""'"",$A53,""'"")),0),
)"),0)</f>
        <v>0</v>
      </c>
      <c r="E53" s="7">
        <v>2022</v>
      </c>
      <c r="F53" s="7">
        <v>12</v>
      </c>
    </row>
    <row r="54" spans="1:6">
      <c r="A54" s="2"/>
      <c r="B54" s="6">
        <v>44926</v>
      </c>
      <c r="C54" s="2">
        <f>APOIO!$B$2</f>
        <v>2904</v>
      </c>
      <c r="D54" s="4">
        <f ca="1">IFERROR(__xludf.DUMMYFUNCTION("SUM(
IFERROR(QUERY('Sintética 20212022'!A:I, CONCATENATE(""SELECT I WHERE A="", ""'"",$A54,""'"")),0),
IFERROR(QUERY('Sintética 20212022'!A:I, CONCATENATE(""SELECT H WHERE G="", ""'"",$A54,""'"")),0),
)"),0)</f>
        <v>0</v>
      </c>
      <c r="E54" s="7">
        <v>2022</v>
      </c>
      <c r="F54" s="7">
        <v>12</v>
      </c>
    </row>
    <row r="55" spans="1:6">
      <c r="A55" s="2"/>
      <c r="B55" s="6">
        <v>44926</v>
      </c>
      <c r="C55" s="2">
        <f>APOIO!$B$2</f>
        <v>2904</v>
      </c>
      <c r="D55" s="4">
        <f ca="1">IFERROR(__xludf.DUMMYFUNCTION("SUM(
IFERROR(QUERY('Sintética 20212022'!A:I, CONCATENATE(""SELECT I WHERE A="", ""'"",$A55,""'"")),0),
IFERROR(QUERY('Sintética 20212022'!A:I, CONCATENATE(""SELECT H WHERE G="", ""'"",$A55,""'"")),0),
)"),0)</f>
        <v>0</v>
      </c>
      <c r="E55" s="7">
        <v>2022</v>
      </c>
      <c r="F55" s="7">
        <v>12</v>
      </c>
    </row>
    <row r="56" spans="1:6">
      <c r="A56" s="2"/>
      <c r="B56" s="6">
        <v>44926</v>
      </c>
      <c r="C56" s="2">
        <f>APOIO!$B$2</f>
        <v>2904</v>
      </c>
      <c r="D56" s="4">
        <f ca="1">IFERROR(__xludf.DUMMYFUNCTION("SUM(
IFERROR(QUERY('Sintética 20212022'!A:I, CONCATENATE(""SELECT I WHERE A="", ""'"",$A56,""'"")),0),
IFERROR(QUERY('Sintética 20212022'!A:I, CONCATENATE(""SELECT H WHERE G="", ""'"",$A56,""'"")),0),
)"),0)</f>
        <v>0</v>
      </c>
      <c r="E56" s="7">
        <v>2022</v>
      </c>
      <c r="F56" s="7">
        <v>12</v>
      </c>
    </row>
    <row r="57" spans="1:6">
      <c r="A57" s="2"/>
      <c r="B57" s="6">
        <v>44926</v>
      </c>
      <c r="C57" s="2">
        <f>APOIO!$B$2</f>
        <v>2904</v>
      </c>
      <c r="D57" s="4">
        <f ca="1">IFERROR(__xludf.DUMMYFUNCTION("SUM(
IFERROR(QUERY('Sintética 20212022'!A:I, CONCATENATE(""SELECT I WHERE A="", ""'"",$A57,""'"")),0),
IFERROR(QUERY('Sintética 20212022'!A:I, CONCATENATE(""SELECT H WHERE G="", ""'"",$A57,""'"")),0),
)"),0)</f>
        <v>0</v>
      </c>
      <c r="E57" s="7">
        <v>2022</v>
      </c>
      <c r="F57" s="7">
        <v>12</v>
      </c>
    </row>
    <row r="58" spans="1:6">
      <c r="A58" s="2"/>
      <c r="B58" s="6">
        <v>44926</v>
      </c>
      <c r="C58" s="2">
        <f>APOIO!$B$2</f>
        <v>2904</v>
      </c>
      <c r="D58" s="4">
        <f ca="1">IFERROR(__xludf.DUMMYFUNCTION("SUM(
IFERROR(QUERY('Sintética 20212022'!A:I, CONCATENATE(""SELECT I WHERE A="", ""'"",$A58,""'"")),0),
IFERROR(QUERY('Sintética 20212022'!A:I, CONCATENATE(""SELECT H WHERE G="", ""'"",$A58,""'"")),0),
)"),0)</f>
        <v>0</v>
      </c>
      <c r="E58" s="7">
        <v>2022</v>
      </c>
      <c r="F58" s="7">
        <v>12</v>
      </c>
    </row>
    <row r="59" spans="1:6">
      <c r="A59" s="2"/>
      <c r="B59" s="6">
        <v>44926</v>
      </c>
      <c r="C59" s="2">
        <f>APOIO!$B$2</f>
        <v>2904</v>
      </c>
      <c r="D59" s="4">
        <f ca="1">IFERROR(__xludf.DUMMYFUNCTION("SUM(
IFERROR(QUERY('Sintética 20212022'!A:I, CONCATENATE(""SELECT I WHERE A="", ""'"",$A59,""'"")),0),
IFERROR(QUERY('Sintética 20212022'!A:I, CONCATENATE(""SELECT H WHERE G="", ""'"",$A59,""'"")),0),
)"),0)</f>
        <v>0</v>
      </c>
      <c r="E59" s="7">
        <v>2022</v>
      </c>
      <c r="F59" s="7">
        <v>12</v>
      </c>
    </row>
    <row r="60" spans="1:6">
      <c r="A60" s="2"/>
      <c r="B60" s="6">
        <v>44926</v>
      </c>
      <c r="C60" s="2">
        <f>APOIO!$B$2</f>
        <v>2904</v>
      </c>
      <c r="D60" s="4">
        <f ca="1">IFERROR(__xludf.DUMMYFUNCTION("SUM(
IFERROR(QUERY('Sintética 20212022'!A:I, CONCATENATE(""SELECT I WHERE A="", ""'"",$A60,""'"")),0),
IFERROR(QUERY('Sintética 20212022'!A:I, CONCATENATE(""SELECT H WHERE G="", ""'"",$A60,""'"")),0),
)"),0)</f>
        <v>0</v>
      </c>
      <c r="E60" s="7">
        <v>2022</v>
      </c>
      <c r="F60" s="7">
        <v>12</v>
      </c>
    </row>
    <row r="61" spans="1:6">
      <c r="A61" s="2"/>
      <c r="B61" s="6">
        <v>44926</v>
      </c>
      <c r="C61" s="2">
        <f>APOIO!$B$2</f>
        <v>2904</v>
      </c>
      <c r="D61" s="4">
        <f ca="1">IFERROR(__xludf.DUMMYFUNCTION("SUM(
IFERROR(QUERY('Sintética 20212022'!A:I, CONCATENATE(""SELECT I WHERE A="", ""'"",$A61,""'"")),0),
IFERROR(QUERY('Sintética 20212022'!A:I, CONCATENATE(""SELECT H WHERE G="", ""'"",$A61,""'"")),0),
)"),0)</f>
        <v>0</v>
      </c>
      <c r="E61" s="7">
        <v>2022</v>
      </c>
      <c r="F61" s="7">
        <v>12</v>
      </c>
    </row>
    <row r="62" spans="1:6">
      <c r="A62" s="2"/>
      <c r="B62" s="6">
        <v>44926</v>
      </c>
      <c r="C62" s="2">
        <f>APOIO!$B$2</f>
        <v>2904</v>
      </c>
      <c r="D62" s="4">
        <f ca="1">IFERROR(__xludf.DUMMYFUNCTION("SUM(
IFERROR(QUERY('Sintética 20212022'!A:I, CONCATENATE(""SELECT I WHERE A="", ""'"",$A62,""'"")),0),
IFERROR(QUERY('Sintética 20212022'!A:I, CONCATENATE(""SELECT H WHERE G="", ""'"",$A62,""'"")),0),
)"),0)</f>
        <v>0</v>
      </c>
      <c r="E62" s="7">
        <v>2022</v>
      </c>
      <c r="F62" s="7">
        <v>12</v>
      </c>
    </row>
    <row r="63" spans="1:6">
      <c r="A63" s="2"/>
      <c r="B63" s="6">
        <v>44926</v>
      </c>
      <c r="C63" s="2">
        <f>APOIO!$B$2</f>
        <v>2904</v>
      </c>
      <c r="D63" s="4">
        <f ca="1">IFERROR(__xludf.DUMMYFUNCTION("SUM(
IFERROR(QUERY('Sintética 20212022'!A:I, CONCATENATE(""SELECT I WHERE A="", ""'"",$A63,""'"")),0),
IFERROR(QUERY('Sintética 20212022'!A:I, CONCATENATE(""SELECT H WHERE G="", ""'"",$A63,""'"")),0),
)"),0)</f>
        <v>0</v>
      </c>
      <c r="E63" s="7">
        <v>2022</v>
      </c>
      <c r="F63" s="7">
        <v>12</v>
      </c>
    </row>
    <row r="64" spans="1:6">
      <c r="A64" s="2"/>
      <c r="B64" s="6">
        <v>44926</v>
      </c>
      <c r="C64" s="2">
        <f>APOIO!$B$2</f>
        <v>2904</v>
      </c>
      <c r="D64" s="4">
        <f ca="1">IFERROR(__xludf.DUMMYFUNCTION("SUM(
IFERROR(QUERY('Sintética 20212022'!A:I, CONCATENATE(""SELECT I WHERE A="", ""'"",$A64,""'"")),0),
IFERROR(QUERY('Sintética 20212022'!A:I, CONCATENATE(""SELECT H WHERE G="", ""'"",$A64,""'"")),0),
)"),0)</f>
        <v>0</v>
      </c>
      <c r="E64" s="7">
        <v>2022</v>
      </c>
      <c r="F64" s="7">
        <v>12</v>
      </c>
    </row>
    <row r="65" spans="1:6">
      <c r="A65" s="2"/>
      <c r="B65" s="6">
        <v>44926</v>
      </c>
      <c r="C65" s="2">
        <f>APOIO!$B$2</f>
        <v>2904</v>
      </c>
      <c r="D65" s="4">
        <f ca="1">IFERROR(__xludf.DUMMYFUNCTION("SUM(
IFERROR(QUERY('Sintética 20212022'!A:I, CONCATENATE(""SELECT I WHERE A="", ""'"",$A65,""'"")),0),
IFERROR(QUERY('Sintética 20212022'!A:I, CONCATENATE(""SELECT H WHERE G="", ""'"",$A65,""'"")),0),
)"),0)</f>
        <v>0</v>
      </c>
      <c r="E65" s="7">
        <v>2022</v>
      </c>
      <c r="F65" s="7">
        <v>12</v>
      </c>
    </row>
    <row r="66" spans="1:6">
      <c r="A66" s="2"/>
      <c r="B66" s="6">
        <v>44926</v>
      </c>
      <c r="C66" s="2">
        <f>APOIO!$B$2</f>
        <v>2904</v>
      </c>
      <c r="D66" s="4">
        <f ca="1">IFERROR(__xludf.DUMMYFUNCTION("SUM(
IFERROR(QUERY('Sintética 20212022'!A:I, CONCATENATE(""SELECT I WHERE A="", ""'"",$A66,""'"")),0),
IFERROR(QUERY('Sintética 20212022'!A:I, CONCATENATE(""SELECT H WHERE G="", ""'"",$A66,""'"")),0),
)"),0)</f>
        <v>0</v>
      </c>
      <c r="E66" s="7">
        <v>2022</v>
      </c>
      <c r="F66" s="7">
        <v>12</v>
      </c>
    </row>
    <row r="67" spans="1:6">
      <c r="A67" s="2"/>
      <c r="B67" s="6">
        <v>44926</v>
      </c>
      <c r="C67" s="2">
        <f>APOIO!$B$2</f>
        <v>2904</v>
      </c>
      <c r="D67" s="4">
        <f ca="1">IFERROR(__xludf.DUMMYFUNCTION("SUM(
IFERROR(QUERY('Sintética 20212022'!A:I, CONCATENATE(""SELECT I WHERE A="", ""'"",$A67,""'"")),0),
IFERROR(QUERY('Sintética 20212022'!A:I, CONCATENATE(""SELECT H WHERE G="", ""'"",$A67,""'"")),0),
)"),0)</f>
        <v>0</v>
      </c>
      <c r="E67" s="7">
        <v>2022</v>
      </c>
      <c r="F67" s="7">
        <v>12</v>
      </c>
    </row>
    <row r="68" spans="1:6">
      <c r="A68" s="2"/>
      <c r="B68" s="6">
        <v>44926</v>
      </c>
      <c r="C68" s="2">
        <f>APOIO!$B$2</f>
        <v>2904</v>
      </c>
      <c r="D68" s="4">
        <f ca="1">IFERROR(__xludf.DUMMYFUNCTION("SUM(
IFERROR(QUERY('Sintética 20212022'!A:I, CONCATENATE(""SELECT I WHERE A="", ""'"",$A68,""'"")),0),
IFERROR(QUERY('Sintética 20212022'!A:I, CONCATENATE(""SELECT H WHERE G="", ""'"",$A68,""'"")),0),
)"),0)</f>
        <v>0</v>
      </c>
      <c r="E68" s="7">
        <v>2022</v>
      </c>
      <c r="F68" s="7">
        <v>12</v>
      </c>
    </row>
    <row r="69" spans="1:6">
      <c r="A69" s="2"/>
      <c r="B69" s="6">
        <v>44926</v>
      </c>
      <c r="C69" s="2">
        <f>APOIO!$B$2</f>
        <v>2904</v>
      </c>
      <c r="D69" s="4">
        <f ca="1">IFERROR(__xludf.DUMMYFUNCTION("SUM(
IFERROR(QUERY('Sintética 20212022'!A:I, CONCATENATE(""SELECT I WHERE A="", ""'"",$A69,""'"")),0),
IFERROR(QUERY('Sintética 20212022'!A:I, CONCATENATE(""SELECT H WHERE G="", ""'"",$A69,""'"")),0),
)"),0)</f>
        <v>0</v>
      </c>
      <c r="E69" s="7">
        <v>2022</v>
      </c>
      <c r="F69" s="7">
        <v>12</v>
      </c>
    </row>
    <row r="70" spans="1:6">
      <c r="A70" s="2"/>
      <c r="B70" s="6">
        <v>44926</v>
      </c>
      <c r="C70" s="2">
        <f>APOIO!$B$2</f>
        <v>2904</v>
      </c>
      <c r="D70" s="4">
        <f ca="1">IFERROR(__xludf.DUMMYFUNCTION("SUM(
IFERROR(QUERY('Sintética 20212022'!A:I, CONCATENATE(""SELECT I WHERE A="", ""'"",$A70,""'"")),0),
IFERROR(QUERY('Sintética 20212022'!A:I, CONCATENATE(""SELECT H WHERE G="", ""'"",$A70,""'"")),0),
)"),0)</f>
        <v>0</v>
      </c>
      <c r="E70" s="7">
        <v>2022</v>
      </c>
      <c r="F70" s="7">
        <v>12</v>
      </c>
    </row>
    <row r="71" spans="1:6">
      <c r="A71" s="2"/>
      <c r="B71" s="6">
        <v>44926</v>
      </c>
      <c r="C71" s="2">
        <f>APOIO!$B$2</f>
        <v>2904</v>
      </c>
      <c r="D71" s="4">
        <f ca="1">IFERROR(__xludf.DUMMYFUNCTION("SUM(
IFERROR(QUERY('Sintética 20212022'!A:I, CONCATENATE(""SELECT I WHERE A="", ""'"",$A71,""'"")),0),
IFERROR(QUERY('Sintética 20212022'!A:I, CONCATENATE(""SELECT H WHERE G="", ""'"",$A71,""'"")),0),
)"),0)</f>
        <v>0</v>
      </c>
      <c r="E71" s="7">
        <v>2022</v>
      </c>
      <c r="F71" s="7">
        <v>12</v>
      </c>
    </row>
    <row r="72" spans="1:6">
      <c r="A72" s="2"/>
      <c r="B72" s="6">
        <v>44926</v>
      </c>
      <c r="C72" s="2">
        <f>APOIO!$B$2</f>
        <v>2904</v>
      </c>
      <c r="D72" s="4">
        <f ca="1">IFERROR(__xludf.DUMMYFUNCTION("SUM(
IFERROR(QUERY('Sintética 20212022'!A:I, CONCATENATE(""SELECT I WHERE A="", ""'"",$A72,""'"")),0),
IFERROR(QUERY('Sintética 20212022'!A:I, CONCATENATE(""SELECT H WHERE G="", ""'"",$A72,""'"")),0),
)"),0)</f>
        <v>0</v>
      </c>
      <c r="E72" s="7">
        <v>2022</v>
      </c>
      <c r="F72" s="7">
        <v>12</v>
      </c>
    </row>
    <row r="73" spans="1:6">
      <c r="A73" s="2"/>
      <c r="B73" s="6">
        <v>44926</v>
      </c>
      <c r="C73" s="2">
        <f>APOIO!$B$2</f>
        <v>2904</v>
      </c>
      <c r="D73" s="4">
        <f ca="1">IFERROR(__xludf.DUMMYFUNCTION("SUM(
IFERROR(QUERY('Sintética 20212022'!A:I, CONCATENATE(""SELECT I WHERE A="", ""'"",$A73,""'"")),0),
IFERROR(QUERY('Sintética 20212022'!A:I, CONCATENATE(""SELECT H WHERE G="", ""'"",$A73,""'"")),0),
)"),0)</f>
        <v>0</v>
      </c>
      <c r="E73" s="7">
        <v>2022</v>
      </c>
      <c r="F73" s="7">
        <v>12</v>
      </c>
    </row>
    <row r="74" spans="1:6">
      <c r="A74" s="2"/>
      <c r="B74" s="6">
        <v>44926</v>
      </c>
      <c r="C74" s="2">
        <f>APOIO!$B$2</f>
        <v>2904</v>
      </c>
      <c r="D74" s="4">
        <f ca="1">IFERROR(__xludf.DUMMYFUNCTION("SUM(
IFERROR(QUERY('Sintética 20212022'!A:I, CONCATENATE(""SELECT I WHERE A="", ""'"",$A74,""'"")),0),
IFERROR(QUERY('Sintética 20212022'!A:I, CONCATENATE(""SELECT H WHERE G="", ""'"",$A74,""'"")),0),
)"),0)</f>
        <v>0</v>
      </c>
      <c r="E74" s="7">
        <v>2022</v>
      </c>
      <c r="F74" s="7">
        <v>12</v>
      </c>
    </row>
    <row r="75" spans="1:6">
      <c r="A75" s="2"/>
      <c r="B75" s="6">
        <v>44926</v>
      </c>
      <c r="C75" s="2">
        <f>APOIO!$B$2</f>
        <v>2904</v>
      </c>
      <c r="D75" s="4">
        <f ca="1">IFERROR(__xludf.DUMMYFUNCTION("SUM(
IFERROR(QUERY('Sintética 20212022'!A:I, CONCATENATE(""SELECT I WHERE A="", ""'"",$A75,""'"")),0),
IFERROR(QUERY('Sintética 20212022'!A:I, CONCATENATE(""SELECT H WHERE G="", ""'"",$A75,""'"")),0),
)"),0)</f>
        <v>0</v>
      </c>
      <c r="E75" s="7">
        <v>2022</v>
      </c>
      <c r="F75" s="7">
        <v>12</v>
      </c>
    </row>
    <row r="76" spans="1:6">
      <c r="A76" s="2"/>
      <c r="B76" s="6">
        <v>44926</v>
      </c>
      <c r="C76" s="2">
        <f>APOIO!$B$2</f>
        <v>2904</v>
      </c>
      <c r="D76" s="4">
        <f ca="1">IFERROR(__xludf.DUMMYFUNCTION("SUM(
IFERROR(QUERY('Sintética 20212022'!A:I, CONCATENATE(""SELECT I WHERE A="", ""'"",$A76,""'"")),0),
IFERROR(QUERY('Sintética 20212022'!A:I, CONCATENATE(""SELECT H WHERE G="", ""'"",$A76,""'"")),0),
)"),0)</f>
        <v>0</v>
      </c>
      <c r="E76" s="7">
        <v>2022</v>
      </c>
      <c r="F76" s="7">
        <v>12</v>
      </c>
    </row>
    <row r="77" spans="1:6">
      <c r="A77" s="2"/>
      <c r="B77" s="6">
        <v>44926</v>
      </c>
      <c r="C77" s="2">
        <f>APOIO!$B$2</f>
        <v>2904</v>
      </c>
      <c r="D77" s="4">
        <f ca="1">IFERROR(__xludf.DUMMYFUNCTION("SUM(
IFERROR(QUERY('Sintética 20212022'!A:I, CONCATENATE(""SELECT I WHERE A="", ""'"",$A77,""'"")),0),
IFERROR(QUERY('Sintética 20212022'!A:I, CONCATENATE(""SELECT H WHERE G="", ""'"",$A77,""'"")),0),
)"),0)</f>
        <v>0</v>
      </c>
      <c r="E77" s="7">
        <v>2022</v>
      </c>
      <c r="F77" s="7">
        <v>12</v>
      </c>
    </row>
    <row r="78" spans="1:6">
      <c r="A78" s="2"/>
      <c r="B78" s="6">
        <v>44926</v>
      </c>
      <c r="C78" s="2">
        <f>APOIO!$B$2</f>
        <v>2904</v>
      </c>
      <c r="D78" s="4">
        <f ca="1">IFERROR(__xludf.DUMMYFUNCTION("SUM(
IFERROR(QUERY('Sintética 20212022'!A:I, CONCATENATE(""SELECT I WHERE A="", ""'"",$A78,""'"")),0),
IFERROR(QUERY('Sintética 20212022'!A:I, CONCATENATE(""SELECT H WHERE G="", ""'"",$A78,""'"")),0),
)"),0)</f>
        <v>0</v>
      </c>
      <c r="E78" s="7">
        <v>2022</v>
      </c>
      <c r="F78" s="7">
        <v>12</v>
      </c>
    </row>
    <row r="79" spans="1:6">
      <c r="A79" s="2"/>
      <c r="B79" s="6">
        <v>44926</v>
      </c>
      <c r="C79" s="2">
        <f>APOIO!$B$2</f>
        <v>2904</v>
      </c>
      <c r="D79" s="4">
        <f ca="1">IFERROR(__xludf.DUMMYFUNCTION("SUM(
IFERROR(QUERY('Sintética 20212022'!A:I, CONCATENATE(""SELECT I WHERE A="", ""'"",$A79,""'"")),0),
IFERROR(QUERY('Sintética 20212022'!A:I, CONCATENATE(""SELECT H WHERE G="", ""'"",$A79,""'"")),0),
)"),0)</f>
        <v>0</v>
      </c>
      <c r="E79" s="7">
        <v>2022</v>
      </c>
      <c r="F79" s="7">
        <v>12</v>
      </c>
    </row>
    <row r="80" spans="1:6">
      <c r="A80" s="2"/>
      <c r="B80" s="6">
        <v>44926</v>
      </c>
      <c r="C80" s="2">
        <f>APOIO!$B$2</f>
        <v>2904</v>
      </c>
      <c r="D80" s="4">
        <f ca="1">IFERROR(__xludf.DUMMYFUNCTION("SUM(
IFERROR(QUERY('Sintética 20212022'!A:I, CONCATENATE(""SELECT I WHERE A="", ""'"",$A80,""'"")),0),
IFERROR(QUERY('Sintética 20212022'!A:I, CONCATENATE(""SELECT H WHERE G="", ""'"",$A80,""'"")),0),
)"),0)</f>
        <v>0</v>
      </c>
      <c r="E80" s="7">
        <v>2022</v>
      </c>
      <c r="F80" s="7">
        <v>12</v>
      </c>
    </row>
    <row r="81" spans="1:6">
      <c r="A81" s="2"/>
      <c r="B81" s="6">
        <v>44926</v>
      </c>
      <c r="C81" s="2">
        <f>APOIO!$B$2</f>
        <v>2904</v>
      </c>
      <c r="D81" s="4">
        <f ca="1">IFERROR(__xludf.DUMMYFUNCTION("SUM(
IFERROR(QUERY('Sintética 20212022'!A:I, CONCATENATE(""SELECT I WHERE A="", ""'"",$A81,""'"")),0),
IFERROR(QUERY('Sintética 20212022'!A:I, CONCATENATE(""SELECT H WHERE G="", ""'"",$A81,""'"")),0),
)"),0)</f>
        <v>0</v>
      </c>
      <c r="E81" s="7">
        <v>2022</v>
      </c>
      <c r="F81" s="7">
        <v>12</v>
      </c>
    </row>
    <row r="82" spans="1:6">
      <c r="A82" s="2"/>
      <c r="B82" s="6">
        <v>44926</v>
      </c>
      <c r="C82" s="2">
        <f>APOIO!$B$2</f>
        <v>2904</v>
      </c>
      <c r="D82" s="4">
        <f ca="1">IFERROR(__xludf.DUMMYFUNCTION("SUM(
IFERROR(QUERY('Sintética 20212022'!A:I, CONCATENATE(""SELECT I WHERE A="", ""'"",$A82,""'"")),0),
IFERROR(QUERY('Sintética 20212022'!A:I, CONCATENATE(""SELECT H WHERE G="", ""'"",$A82,""'"")),0),
)"),0)</f>
        <v>0</v>
      </c>
      <c r="E82" s="7">
        <v>2022</v>
      </c>
      <c r="F82" s="7">
        <v>12</v>
      </c>
    </row>
    <row r="83" spans="1:6">
      <c r="A83" s="2"/>
      <c r="B83" s="6">
        <v>44926</v>
      </c>
      <c r="C83" s="2">
        <f>APOIO!$B$2</f>
        <v>2904</v>
      </c>
      <c r="D83" s="4">
        <f ca="1">IFERROR(__xludf.DUMMYFUNCTION("SUM(
IFERROR(QUERY('Sintética 20212022'!A:I, CONCATENATE(""SELECT I WHERE A="", ""'"",$A83,""'"")),0),
IFERROR(QUERY('Sintética 20212022'!A:I, CONCATENATE(""SELECT H WHERE G="", ""'"",$A83,""'"")),0),
)"),0)</f>
        <v>0</v>
      </c>
      <c r="E83" s="7">
        <v>2022</v>
      </c>
      <c r="F83" s="7">
        <v>12</v>
      </c>
    </row>
    <row r="84" spans="1:6">
      <c r="A84" s="2"/>
      <c r="B84" s="6">
        <v>44926</v>
      </c>
      <c r="C84" s="2">
        <f>APOIO!$B$2</f>
        <v>2904</v>
      </c>
      <c r="D84" s="4">
        <f ca="1">IFERROR(__xludf.DUMMYFUNCTION("SUM(
IFERROR(QUERY('Sintética 20212022'!A:I, CONCATENATE(""SELECT I WHERE A="", ""'"",$A84,""'"")),0),
IFERROR(QUERY('Sintética 20212022'!A:I, CONCATENATE(""SELECT H WHERE G="", ""'"",$A84,""'"")),0),
)"),0)</f>
        <v>0</v>
      </c>
      <c r="E84" s="7">
        <v>2022</v>
      </c>
      <c r="F84" s="7">
        <v>12</v>
      </c>
    </row>
    <row r="85" spans="1:6">
      <c r="A85" s="2"/>
      <c r="B85" s="6">
        <v>44926</v>
      </c>
      <c r="C85" s="2">
        <f>APOIO!$B$2</f>
        <v>2904</v>
      </c>
      <c r="D85" s="4">
        <f ca="1">IFERROR(__xludf.DUMMYFUNCTION("SUM(
IFERROR(QUERY('Sintética 20212022'!A:I, CONCATENATE(""SELECT I WHERE A="", ""'"",$A85,""'"")),0),
IFERROR(QUERY('Sintética 20212022'!A:I, CONCATENATE(""SELECT H WHERE G="", ""'"",$A85,""'"")),0),
)"),0)</f>
        <v>0</v>
      </c>
      <c r="E85" s="7">
        <v>2022</v>
      </c>
      <c r="F85" s="7">
        <v>12</v>
      </c>
    </row>
    <row r="86" spans="1:6">
      <c r="A86" s="2"/>
      <c r="B86" s="6">
        <v>44926</v>
      </c>
      <c r="C86" s="2">
        <f>APOIO!$B$2</f>
        <v>2904</v>
      </c>
      <c r="D86" s="4">
        <f ca="1">IFERROR(__xludf.DUMMYFUNCTION("SUM(
IFERROR(QUERY('Sintética 20212022'!A:I, CONCATENATE(""SELECT I WHERE A="", ""'"",$A86,""'"")),0),
IFERROR(QUERY('Sintética 20212022'!A:I, CONCATENATE(""SELECT H WHERE G="", ""'"",$A86,""'"")),0),
)"),0)</f>
        <v>0</v>
      </c>
      <c r="E86" s="7">
        <v>2022</v>
      </c>
      <c r="F86" s="7">
        <v>12</v>
      </c>
    </row>
    <row r="87" spans="1:6">
      <c r="A87" s="2"/>
      <c r="B87" s="6">
        <v>44926</v>
      </c>
      <c r="C87" s="2">
        <f>APOIO!$B$2</f>
        <v>2904</v>
      </c>
      <c r="D87" s="4">
        <f ca="1">IFERROR(__xludf.DUMMYFUNCTION("SUM(
IFERROR(QUERY('Sintética 20212022'!A:I, CONCATENATE(""SELECT I WHERE A="", ""'"",$A87,""'"")),0),
IFERROR(QUERY('Sintética 20212022'!A:I, CONCATENATE(""SELECT H WHERE G="", ""'"",$A87,""'"")),0),
)"),0)</f>
        <v>0</v>
      </c>
      <c r="E87" s="7">
        <v>2022</v>
      </c>
      <c r="F87" s="7">
        <v>12</v>
      </c>
    </row>
    <row r="88" spans="1:6">
      <c r="A88" s="2"/>
      <c r="B88" s="6">
        <v>44926</v>
      </c>
      <c r="C88" s="2">
        <f>APOIO!$B$2</f>
        <v>2904</v>
      </c>
      <c r="D88" s="4">
        <f ca="1">IFERROR(__xludf.DUMMYFUNCTION("SUM(
IFERROR(QUERY('Sintética 20212022'!A:I, CONCATENATE(""SELECT I WHERE A="", ""'"",$A88,""'"")),0),
IFERROR(QUERY('Sintética 20212022'!A:I, CONCATENATE(""SELECT H WHERE G="", ""'"",$A88,""'"")),0),
)"),0)</f>
        <v>0</v>
      </c>
      <c r="E88" s="7">
        <v>2022</v>
      </c>
      <c r="F88" s="7">
        <v>12</v>
      </c>
    </row>
    <row r="89" spans="1:6">
      <c r="A89" s="2"/>
      <c r="B89" s="6">
        <v>44926</v>
      </c>
      <c r="C89" s="2">
        <f>APOIO!$B$2</f>
        <v>2904</v>
      </c>
      <c r="D89" s="4">
        <f ca="1">IFERROR(__xludf.DUMMYFUNCTION("SUM(
IFERROR(QUERY('Sintética 20212022'!A:I, CONCATENATE(""SELECT I WHERE A="", ""'"",$A89,""'"")),0),
IFERROR(QUERY('Sintética 20212022'!A:I, CONCATENATE(""SELECT H WHERE G="", ""'"",$A89,""'"")),0),
)"),0)</f>
        <v>0</v>
      </c>
      <c r="E89" s="7">
        <v>2022</v>
      </c>
      <c r="F89" s="7">
        <v>12</v>
      </c>
    </row>
    <row r="90" spans="1:6">
      <c r="A90" s="2"/>
      <c r="B90" s="6">
        <v>44926</v>
      </c>
      <c r="C90" s="2">
        <f>APOIO!$B$2</f>
        <v>2904</v>
      </c>
      <c r="D90" s="4">
        <f ca="1">IFERROR(__xludf.DUMMYFUNCTION("SUM(
IFERROR(QUERY('Sintética 20212022'!A:I, CONCATENATE(""SELECT I WHERE A="", ""'"",$A90,""'"")),0),
IFERROR(QUERY('Sintética 20212022'!A:I, CONCATENATE(""SELECT H WHERE G="", ""'"",$A90,""'"")),0),
)"),0)</f>
        <v>0</v>
      </c>
      <c r="E90" s="7">
        <v>2022</v>
      </c>
      <c r="F90" s="7">
        <v>12</v>
      </c>
    </row>
    <row r="91" spans="1:6">
      <c r="A91" s="2"/>
      <c r="B91" s="6">
        <v>44926</v>
      </c>
      <c r="C91" s="2">
        <f>APOIO!$B$2</f>
        <v>2904</v>
      </c>
      <c r="D91" s="4">
        <f ca="1">IFERROR(__xludf.DUMMYFUNCTION("SUM(
IFERROR(QUERY('Sintética 20212022'!A:I, CONCATENATE(""SELECT I WHERE A="", ""'"",$A91,""'"")),0),
IFERROR(QUERY('Sintética 20212022'!A:I, CONCATENATE(""SELECT H WHERE G="", ""'"",$A91,""'"")),0),
)"),0)</f>
        <v>0</v>
      </c>
      <c r="E91" s="7">
        <v>2022</v>
      </c>
      <c r="F91" s="7">
        <v>12</v>
      </c>
    </row>
    <row r="92" spans="1:6">
      <c r="A92" s="2"/>
      <c r="B92" s="6">
        <v>44926</v>
      </c>
      <c r="C92" s="2">
        <f>APOIO!$B$2</f>
        <v>2904</v>
      </c>
      <c r="D92" s="4">
        <f ca="1">IFERROR(__xludf.DUMMYFUNCTION("SUM(
IFERROR(QUERY('Sintética 20212022'!A:I, CONCATENATE(""SELECT I WHERE A="", ""'"",$A92,""'"")),0),
IFERROR(QUERY('Sintética 20212022'!A:I, CONCATENATE(""SELECT H WHERE G="", ""'"",$A92,""'"")),0),
)"),0)</f>
        <v>0</v>
      </c>
      <c r="E92" s="7">
        <v>2022</v>
      </c>
      <c r="F92" s="7">
        <v>12</v>
      </c>
    </row>
    <row r="93" spans="1:6">
      <c r="A93" s="2"/>
      <c r="B93" s="6">
        <v>44926</v>
      </c>
      <c r="C93" s="2">
        <f>APOIO!$B$2</f>
        <v>2904</v>
      </c>
      <c r="D93" s="4">
        <f ca="1">IFERROR(__xludf.DUMMYFUNCTION("SUM(
IFERROR(QUERY('Sintética 20212022'!A:I, CONCATENATE(""SELECT I WHERE A="", ""'"",$A93,""'"")),0),
IFERROR(QUERY('Sintética 20212022'!A:I, CONCATENATE(""SELECT H WHERE G="", ""'"",$A93,""'"")),0),
)"),0)</f>
        <v>0</v>
      </c>
      <c r="E93" s="7">
        <v>2022</v>
      </c>
      <c r="F93" s="7">
        <v>12</v>
      </c>
    </row>
    <row r="94" spans="1:6">
      <c r="A94" s="2"/>
      <c r="B94" s="6">
        <v>44926</v>
      </c>
      <c r="C94" s="2">
        <f>APOIO!$B$2</f>
        <v>2904</v>
      </c>
      <c r="D94" s="4">
        <f ca="1">IFERROR(__xludf.DUMMYFUNCTION("SUM(
IFERROR(QUERY('Sintética 20212022'!A:I, CONCATENATE(""SELECT I WHERE A="", ""'"",$A94,""'"")),0),
IFERROR(QUERY('Sintética 20212022'!A:I, CONCATENATE(""SELECT H WHERE G="", ""'"",$A94,""'"")),0),
)"),0)</f>
        <v>0</v>
      </c>
      <c r="E94" s="7">
        <v>2022</v>
      </c>
      <c r="F94" s="7">
        <v>12</v>
      </c>
    </row>
    <row r="95" spans="1:6">
      <c r="A95" s="2"/>
      <c r="B95" s="6">
        <v>44926</v>
      </c>
      <c r="C95" s="2">
        <f>APOIO!$B$2</f>
        <v>2904</v>
      </c>
      <c r="D95" s="4">
        <f ca="1">IFERROR(__xludf.DUMMYFUNCTION("SUM(
IFERROR(QUERY('Sintética 20212022'!A:I, CONCATENATE(""SELECT I WHERE A="", ""'"",$A95,""'"")),0),
IFERROR(QUERY('Sintética 20212022'!A:I, CONCATENATE(""SELECT H WHERE G="", ""'"",$A95,""'"")),0),
)"),0)</f>
        <v>0</v>
      </c>
      <c r="E95" s="7">
        <v>2022</v>
      </c>
      <c r="F95" s="7">
        <v>12</v>
      </c>
    </row>
    <row r="96" spans="1:6">
      <c r="A96" s="2"/>
      <c r="B96" s="6">
        <v>44926</v>
      </c>
      <c r="C96" s="2">
        <f>APOIO!$B$2</f>
        <v>2904</v>
      </c>
      <c r="D96" s="4">
        <f ca="1">IFERROR(__xludf.DUMMYFUNCTION("SUM(
IFERROR(QUERY('Sintética 20212022'!A:I, CONCATENATE(""SELECT I WHERE A="", ""'"",$A96,""'"")),0),
IFERROR(QUERY('Sintética 20212022'!A:I, CONCATENATE(""SELECT H WHERE G="", ""'"",$A96,""'"")),0),
)"),0)</f>
        <v>0</v>
      </c>
      <c r="E96" s="7">
        <v>2022</v>
      </c>
      <c r="F96" s="7">
        <v>12</v>
      </c>
    </row>
    <row r="97" spans="1:6">
      <c r="A97" s="2"/>
      <c r="B97" s="6">
        <v>44926</v>
      </c>
      <c r="C97" s="2">
        <f>APOIO!$B$2</f>
        <v>2904</v>
      </c>
      <c r="D97" s="4">
        <f ca="1">IFERROR(__xludf.DUMMYFUNCTION("SUM(
IFERROR(QUERY('Sintética 20212022'!A:I, CONCATENATE(""SELECT I WHERE A="", ""'"",$A97,""'"")),0),
IFERROR(QUERY('Sintética 20212022'!A:I, CONCATENATE(""SELECT H WHERE G="", ""'"",$A97,""'"")),0),
)"),0)</f>
        <v>0</v>
      </c>
      <c r="E97" s="7">
        <v>2022</v>
      </c>
      <c r="F97" s="7">
        <v>12</v>
      </c>
    </row>
    <row r="98" spans="1:6">
      <c r="A98" s="2"/>
      <c r="B98" s="6">
        <v>44926</v>
      </c>
      <c r="C98" s="2">
        <f>APOIO!$B$2</f>
        <v>2904</v>
      </c>
      <c r="D98" s="4">
        <f ca="1">IFERROR(__xludf.DUMMYFUNCTION("SUM(
IFERROR(QUERY('Sintética 20212022'!A:I, CONCATENATE(""SELECT I WHERE A="", ""'"",$A98,""'"")),0),
IFERROR(QUERY('Sintética 20212022'!A:I, CONCATENATE(""SELECT H WHERE G="", ""'"",$A98,""'"")),0),
)"),0)</f>
        <v>0</v>
      </c>
      <c r="E98" s="7">
        <v>2022</v>
      </c>
      <c r="F98" s="7">
        <v>12</v>
      </c>
    </row>
    <row r="99" spans="1:6">
      <c r="A99" s="2"/>
      <c r="B99" s="6">
        <v>44926</v>
      </c>
      <c r="C99" s="2">
        <f>APOIO!$B$2</f>
        <v>2904</v>
      </c>
      <c r="D99" s="4">
        <f ca="1">IFERROR(__xludf.DUMMYFUNCTION("SUM(
IFERROR(QUERY('Sintética 20212022'!A:I, CONCATENATE(""SELECT I WHERE A="", ""'"",$A99,""'"")),0),
IFERROR(QUERY('Sintética 20212022'!A:I, CONCATENATE(""SELECT H WHERE G="", ""'"",$A99,""'"")),0),
)"),0)</f>
        <v>0</v>
      </c>
      <c r="E99" s="7">
        <v>2022</v>
      </c>
      <c r="F99" s="7">
        <v>12</v>
      </c>
    </row>
    <row r="100" spans="1:6">
      <c r="A100" s="2"/>
      <c r="B100" s="6">
        <v>44926</v>
      </c>
      <c r="C100" s="2">
        <f>APOIO!$B$2</f>
        <v>2904</v>
      </c>
      <c r="D100" s="4">
        <f ca="1">IFERROR(__xludf.DUMMYFUNCTION("SUM(
IFERROR(QUERY('Sintética 20212022'!A:I, CONCATENATE(""SELECT I WHERE A="", ""'"",$A100,""'"")),0),
IFERROR(QUERY('Sintética 20212022'!A:I, CONCATENATE(""SELECT H WHERE G="", ""'"",$A100,""'"")),0),
)"),0)</f>
        <v>0</v>
      </c>
      <c r="E100" s="7">
        <v>2022</v>
      </c>
      <c r="F100" s="7">
        <v>12</v>
      </c>
    </row>
    <row r="101" spans="1:6">
      <c r="A101" s="2"/>
      <c r="B101" s="6">
        <v>44926</v>
      </c>
      <c r="C101" s="2">
        <f>APOIO!$B$2</f>
        <v>2904</v>
      </c>
      <c r="D101" s="4">
        <f ca="1">IFERROR(__xludf.DUMMYFUNCTION("SUM(
IFERROR(QUERY('Sintética 20212022'!A:I, CONCATENATE(""SELECT I WHERE A="", ""'"",$A101,""'"")),0),
IFERROR(QUERY('Sintética 20212022'!A:I, CONCATENATE(""SELECT H WHERE G="", ""'"",$A101,""'"")),0),
)"),0)</f>
        <v>0</v>
      </c>
      <c r="E101" s="7">
        <v>2022</v>
      </c>
      <c r="F101" s="7">
        <v>12</v>
      </c>
    </row>
    <row r="102" spans="1:6">
      <c r="A102" s="2"/>
      <c r="B102" s="6">
        <v>44926</v>
      </c>
      <c r="C102" s="2">
        <f>APOIO!$B$2</f>
        <v>2904</v>
      </c>
      <c r="D102" s="4">
        <f ca="1">IFERROR(__xludf.DUMMYFUNCTION("SUM(
IFERROR(QUERY('Sintética 20212022'!A:I, CONCATENATE(""SELECT I WHERE A="", ""'"",$A102,""'"")),0),
IFERROR(QUERY('Sintética 20212022'!A:I, CONCATENATE(""SELECT H WHERE G="", ""'"",$A102,""'"")),0),
)"),0)</f>
        <v>0</v>
      </c>
      <c r="E102" s="7">
        <v>2022</v>
      </c>
      <c r="F102" s="7">
        <v>12</v>
      </c>
    </row>
    <row r="103" spans="1:6">
      <c r="A103" s="2"/>
      <c r="B103" s="6">
        <v>44926</v>
      </c>
      <c r="C103" s="2">
        <f>APOIO!$B$2</f>
        <v>2904</v>
      </c>
      <c r="D103" s="4">
        <f ca="1">IFERROR(__xludf.DUMMYFUNCTION("SUM(
IFERROR(QUERY('Sintética 20212022'!A:I, CONCATENATE(""SELECT I WHERE A="", ""'"",$A103,""'"")),0),
IFERROR(QUERY('Sintética 20212022'!A:I, CONCATENATE(""SELECT H WHERE G="", ""'"",$A103,""'"")),0),
)"),0)</f>
        <v>0</v>
      </c>
      <c r="E103" s="7">
        <v>2022</v>
      </c>
      <c r="F103" s="7">
        <v>12</v>
      </c>
    </row>
    <row r="104" spans="1:6">
      <c r="A104" s="2"/>
      <c r="B104" s="6">
        <v>44926</v>
      </c>
      <c r="C104" s="2">
        <f>APOIO!$B$2</f>
        <v>2904</v>
      </c>
      <c r="D104" s="4">
        <f ca="1">IFERROR(__xludf.DUMMYFUNCTION("SUM(
IFERROR(QUERY('Sintética 20212022'!A:I, CONCATENATE(""SELECT I WHERE A="", ""'"",$A104,""'"")),0),
IFERROR(QUERY('Sintética 20212022'!A:I, CONCATENATE(""SELECT H WHERE G="", ""'"",$A104,""'"")),0),
)"),0)</f>
        <v>0</v>
      </c>
      <c r="E104" s="7">
        <v>2022</v>
      </c>
      <c r="F104" s="7">
        <v>12</v>
      </c>
    </row>
    <row r="105" spans="1:6">
      <c r="A105" s="2"/>
      <c r="B105" s="6">
        <v>44926</v>
      </c>
      <c r="C105" s="2">
        <f>APOIO!$B$2</f>
        <v>2904</v>
      </c>
      <c r="D105" s="4">
        <f ca="1">IFERROR(__xludf.DUMMYFUNCTION("SUM(
IFERROR(QUERY('Sintética 20212022'!A:I, CONCATENATE(""SELECT I WHERE A="", ""'"",$A105,""'"")),0),
IFERROR(QUERY('Sintética 20212022'!A:I, CONCATENATE(""SELECT H WHERE G="", ""'"",$A105,""'"")),0),
)"),0)</f>
        <v>0</v>
      </c>
      <c r="E105" s="7">
        <v>2022</v>
      </c>
      <c r="F105" s="7">
        <v>12</v>
      </c>
    </row>
    <row r="106" spans="1:6">
      <c r="A106" s="2"/>
      <c r="B106" s="6">
        <v>44926</v>
      </c>
      <c r="C106" s="2">
        <f>APOIO!$B$2</f>
        <v>2904</v>
      </c>
      <c r="D106" s="4">
        <f ca="1">IFERROR(__xludf.DUMMYFUNCTION("SUM(
IFERROR(QUERY('Sintética 20212022'!A:I, CONCATENATE(""SELECT I WHERE A="", ""'"",$A106,""'"")),0),
IFERROR(QUERY('Sintética 20212022'!A:I, CONCATENATE(""SELECT H WHERE G="", ""'"",$A106,""'"")),0),
)"),0)</f>
        <v>0</v>
      </c>
      <c r="E106" s="7">
        <v>2022</v>
      </c>
      <c r="F106" s="7">
        <v>12</v>
      </c>
    </row>
    <row r="107" spans="1:6">
      <c r="A107" s="2"/>
      <c r="B107" s="6">
        <v>44926</v>
      </c>
      <c r="C107" s="2">
        <f>APOIO!$B$2</f>
        <v>2904</v>
      </c>
      <c r="D107" s="4">
        <f ca="1">IFERROR(__xludf.DUMMYFUNCTION("SUM(
IFERROR(QUERY('Sintética 20212022'!A:I, CONCATENATE(""SELECT I WHERE A="", ""'"",$A107,""'"")),0),
IFERROR(QUERY('Sintética 20212022'!A:I, CONCATENATE(""SELECT H WHERE G="", ""'"",$A107,""'"")),0),
)"),0)</f>
        <v>0</v>
      </c>
      <c r="E107" s="7">
        <v>2022</v>
      </c>
      <c r="F107" s="7">
        <v>12</v>
      </c>
    </row>
    <row r="108" spans="1:6">
      <c r="A108" s="2"/>
      <c r="B108" s="6">
        <v>44926</v>
      </c>
      <c r="C108" s="2">
        <f>APOIO!$B$2</f>
        <v>2904</v>
      </c>
      <c r="D108" s="4">
        <f ca="1">IFERROR(__xludf.DUMMYFUNCTION("SUM(
IFERROR(QUERY('Sintética 20212022'!A:I, CONCATENATE(""SELECT I WHERE A="", ""'"",$A108,""'"")),0),
IFERROR(QUERY('Sintética 20212022'!A:I, CONCATENATE(""SELECT H WHERE G="", ""'"",$A108,""'"")),0),
)"),0)</f>
        <v>0</v>
      </c>
      <c r="E108" s="7">
        <v>2022</v>
      </c>
      <c r="F108" s="7">
        <v>12</v>
      </c>
    </row>
    <row r="109" spans="1:6">
      <c r="A109" s="2"/>
      <c r="B109" s="6">
        <v>44926</v>
      </c>
      <c r="C109" s="2">
        <f>APOIO!$B$2</f>
        <v>2904</v>
      </c>
      <c r="D109" s="4">
        <f ca="1">IFERROR(__xludf.DUMMYFUNCTION("SUM(
IFERROR(QUERY('Sintética 20212022'!A:I, CONCATENATE(""SELECT I WHERE A="", ""'"",$A109,""'"")),0),
IFERROR(QUERY('Sintética 20212022'!A:I, CONCATENATE(""SELECT H WHERE G="", ""'"",$A109,""'"")),0),
)"),0)</f>
        <v>0</v>
      </c>
      <c r="E109" s="7">
        <v>2022</v>
      </c>
      <c r="F109" s="7">
        <v>12</v>
      </c>
    </row>
    <row r="110" spans="1:6">
      <c r="A110" s="2"/>
      <c r="B110" s="6">
        <v>44926</v>
      </c>
      <c r="C110" s="2">
        <f>APOIO!$B$2</f>
        <v>2904</v>
      </c>
      <c r="D110" s="4">
        <f ca="1">IFERROR(__xludf.DUMMYFUNCTION("SUM(
IFERROR(QUERY('Sintética 20212022'!A:I, CONCATENATE(""SELECT I WHERE A="", ""'"",$A110,""'"")),0),
IFERROR(QUERY('Sintética 20212022'!A:I, CONCATENATE(""SELECT H WHERE G="", ""'"",$A110,""'"")),0),
)"),0)</f>
        <v>0</v>
      </c>
      <c r="E110" s="7">
        <v>2022</v>
      </c>
      <c r="F110" s="7">
        <v>12</v>
      </c>
    </row>
    <row r="111" spans="1:6">
      <c r="A111" s="2"/>
      <c r="B111" s="6">
        <v>44926</v>
      </c>
      <c r="C111" s="2">
        <f>APOIO!$B$2</f>
        <v>2904</v>
      </c>
      <c r="D111" s="4">
        <f ca="1">IFERROR(__xludf.DUMMYFUNCTION("SUM(
IFERROR(QUERY('Sintética 20212022'!A:I, CONCATENATE(""SELECT I WHERE A="", ""'"",$A111,""'"")),0),
IFERROR(QUERY('Sintética 20212022'!A:I, CONCATENATE(""SELECT H WHERE G="", ""'"",$A111,""'"")),0),
)"),0)</f>
        <v>0</v>
      </c>
      <c r="E111" s="7">
        <v>2022</v>
      </c>
      <c r="F111" s="7">
        <v>12</v>
      </c>
    </row>
    <row r="112" spans="1:6">
      <c r="A112" s="2"/>
      <c r="B112" s="6">
        <v>44926</v>
      </c>
      <c r="C112" s="2">
        <f>APOIO!$B$2</f>
        <v>2904</v>
      </c>
      <c r="D112" s="4">
        <f ca="1">IFERROR(__xludf.DUMMYFUNCTION("SUM(
IFERROR(QUERY('Sintética 20212022'!A:I, CONCATENATE(""SELECT I WHERE A="", ""'"",$A112,""'"")),0),
IFERROR(QUERY('Sintética 20212022'!A:I, CONCATENATE(""SELECT H WHERE G="", ""'"",$A112,""'"")),0),
)"),0)</f>
        <v>0</v>
      </c>
      <c r="E112" s="7">
        <v>2022</v>
      </c>
      <c r="F112" s="7">
        <v>12</v>
      </c>
    </row>
    <row r="113" spans="1:6">
      <c r="A113" s="2"/>
      <c r="B113" s="6">
        <v>44926</v>
      </c>
      <c r="C113" s="2">
        <f>APOIO!$B$2</f>
        <v>2904</v>
      </c>
      <c r="D113" s="4">
        <f ca="1">IFERROR(__xludf.DUMMYFUNCTION("SUM(
IFERROR(QUERY('Sintética 20212022'!A:I, CONCATENATE(""SELECT I WHERE A="", ""'"",$A113,""'"")),0),
IFERROR(QUERY('Sintética 20212022'!A:I, CONCATENATE(""SELECT H WHERE G="", ""'"",$A113,""'"")),0),
)"),0)</f>
        <v>0</v>
      </c>
      <c r="E113" s="7">
        <v>2022</v>
      </c>
      <c r="F113" s="7">
        <v>12</v>
      </c>
    </row>
    <row r="114" spans="1:6">
      <c r="A114" s="2"/>
      <c r="B114" s="6">
        <v>44926</v>
      </c>
      <c r="C114" s="2">
        <f>APOIO!$B$2</f>
        <v>2904</v>
      </c>
      <c r="D114" s="4">
        <f ca="1">IFERROR(__xludf.DUMMYFUNCTION("SUM(
IFERROR(QUERY('Sintética 20212022'!A:I, CONCATENATE(""SELECT I WHERE A="", ""'"",$A114,""'"")),0),
IFERROR(QUERY('Sintética 20212022'!A:I, CONCATENATE(""SELECT H WHERE G="", ""'"",$A114,""'"")),0),
)"),0)</f>
        <v>0</v>
      </c>
      <c r="E114" s="7">
        <v>2022</v>
      </c>
      <c r="F114" s="7">
        <v>12</v>
      </c>
    </row>
    <row r="115" spans="1:6">
      <c r="A115" s="2"/>
      <c r="B115" s="6">
        <v>44926</v>
      </c>
      <c r="C115" s="2">
        <f>APOIO!$B$2</f>
        <v>2904</v>
      </c>
      <c r="D115" s="4">
        <f ca="1">IFERROR(__xludf.DUMMYFUNCTION("SUM(
IFERROR(QUERY('Sintética 20212022'!A:I, CONCATENATE(""SELECT I WHERE A="", ""'"",$A115,""'"")),0),
IFERROR(QUERY('Sintética 20212022'!A:I, CONCATENATE(""SELECT H WHERE G="", ""'"",$A115,""'"")),0),
)"),0)</f>
        <v>0</v>
      </c>
      <c r="E115" s="7">
        <v>2022</v>
      </c>
      <c r="F115" s="7">
        <v>12</v>
      </c>
    </row>
    <row r="116" spans="1:6">
      <c r="A116" s="2"/>
      <c r="B116" s="6">
        <v>44926</v>
      </c>
      <c r="C116" s="2">
        <f>APOIO!$B$2</f>
        <v>2904</v>
      </c>
      <c r="D116" s="4">
        <f ca="1">IFERROR(__xludf.DUMMYFUNCTION("SUM(
IFERROR(QUERY('Sintética 20212022'!A:I, CONCATENATE(""SELECT I WHERE A="", ""'"",$A116,""'"")),0),
IFERROR(QUERY('Sintética 20212022'!A:I, CONCATENATE(""SELECT H WHERE G="", ""'"",$A116,""'"")),0),
)"),0)</f>
        <v>0</v>
      </c>
      <c r="E116" s="7">
        <v>2022</v>
      </c>
      <c r="F116" s="7">
        <v>12</v>
      </c>
    </row>
    <row r="117" spans="1:6">
      <c r="A117" s="2"/>
      <c r="B117" s="6">
        <v>44926</v>
      </c>
      <c r="C117" s="2">
        <f>APOIO!$B$2</f>
        <v>2904</v>
      </c>
      <c r="D117" s="4">
        <f ca="1">IFERROR(__xludf.DUMMYFUNCTION("SUM(
IFERROR(QUERY('Sintética 20212022'!A:I, CONCATENATE(""SELECT I WHERE A="", ""'"",$A117,""'"")),0),
IFERROR(QUERY('Sintética 20212022'!A:I, CONCATENATE(""SELECT H WHERE G="", ""'"",$A117,""'"")),0),
)"),0)</f>
        <v>0</v>
      </c>
      <c r="E117" s="7">
        <v>2022</v>
      </c>
      <c r="F117" s="7">
        <v>12</v>
      </c>
    </row>
    <row r="118" spans="1:6">
      <c r="A118" s="2"/>
      <c r="B118" s="6">
        <v>44926</v>
      </c>
      <c r="C118" s="2">
        <f>APOIO!$B$2</f>
        <v>2904</v>
      </c>
      <c r="D118" s="4">
        <f ca="1">IFERROR(__xludf.DUMMYFUNCTION("SUM(
IFERROR(QUERY('Sintética 20212022'!A:I, CONCATENATE(""SELECT I WHERE A="", ""'"",$A118,""'"")),0),
IFERROR(QUERY('Sintética 20212022'!A:I, CONCATENATE(""SELECT H WHERE G="", ""'"",$A118,""'"")),0),
)"),0)</f>
        <v>0</v>
      </c>
      <c r="E118" s="7">
        <v>2022</v>
      </c>
      <c r="F118" s="7">
        <v>12</v>
      </c>
    </row>
    <row r="119" spans="1:6">
      <c r="A119" s="2"/>
      <c r="B119" s="6">
        <v>44926</v>
      </c>
      <c r="C119" s="2">
        <f>APOIO!$B$2</f>
        <v>2904</v>
      </c>
      <c r="D119" s="4">
        <f ca="1">IFERROR(__xludf.DUMMYFUNCTION("SUM(
IFERROR(QUERY('Sintética 20212022'!A:I, CONCATENATE(""SELECT I WHERE A="", ""'"",$A119,""'"")),0),
IFERROR(QUERY('Sintética 20212022'!A:I, CONCATENATE(""SELECT H WHERE G="", ""'"",$A119,""'"")),0),
)"),0)</f>
        <v>0</v>
      </c>
      <c r="E119" s="7">
        <v>2022</v>
      </c>
      <c r="F119" s="7">
        <v>12</v>
      </c>
    </row>
    <row r="120" spans="1:6">
      <c r="A120" s="2"/>
      <c r="B120" s="6">
        <v>44926</v>
      </c>
      <c r="C120" s="2">
        <f>APOIO!$B$2</f>
        <v>2904</v>
      </c>
      <c r="D120" s="4">
        <f ca="1">IFERROR(__xludf.DUMMYFUNCTION("SUM(
IFERROR(QUERY('Sintética 20212022'!A:I, CONCATENATE(""SELECT I WHERE A="", ""'"",$A120,""'"")),0),
IFERROR(QUERY('Sintética 20212022'!A:I, CONCATENATE(""SELECT H WHERE G="", ""'"",$A120,""'"")),0),
)"),0)</f>
        <v>0</v>
      </c>
      <c r="E120" s="7">
        <v>2022</v>
      </c>
      <c r="F120" s="7">
        <v>12</v>
      </c>
    </row>
    <row r="121" spans="1:6">
      <c r="A121" s="2"/>
      <c r="B121" s="6">
        <v>44926</v>
      </c>
      <c r="C121" s="2">
        <f>APOIO!$B$2</f>
        <v>2904</v>
      </c>
      <c r="D121" s="4">
        <f ca="1">IFERROR(__xludf.DUMMYFUNCTION("SUM(
IFERROR(QUERY('Sintética 20212022'!A:I, CONCATENATE(""SELECT I WHERE A="", ""'"",$A121,""'"")),0),
IFERROR(QUERY('Sintética 20212022'!A:I, CONCATENATE(""SELECT H WHERE G="", ""'"",$A121,""'"")),0),
)"),0)</f>
        <v>0</v>
      </c>
      <c r="E121" s="7">
        <v>2022</v>
      </c>
      <c r="F121" s="7">
        <v>12</v>
      </c>
    </row>
    <row r="122" spans="1:6">
      <c r="A122" s="2"/>
      <c r="B122" s="6">
        <v>44926</v>
      </c>
      <c r="C122" s="2">
        <f>APOIO!$B$2</f>
        <v>2904</v>
      </c>
      <c r="D122" s="4">
        <f ca="1">IFERROR(__xludf.DUMMYFUNCTION("SUM(
IFERROR(QUERY('Sintética 20212022'!A:I, CONCATENATE(""SELECT I WHERE A="", ""'"",$A122,""'"")),0),
IFERROR(QUERY('Sintética 20212022'!A:I, CONCATENATE(""SELECT H WHERE G="", ""'"",$A122,""'"")),0),
)"),0)</f>
        <v>0</v>
      </c>
      <c r="E122" s="7">
        <v>2022</v>
      </c>
      <c r="F122" s="7">
        <v>12</v>
      </c>
    </row>
    <row r="123" spans="1:6">
      <c r="A123" s="2"/>
      <c r="B123" s="6">
        <v>44926</v>
      </c>
      <c r="C123" s="2">
        <f>APOIO!$B$2</f>
        <v>2904</v>
      </c>
      <c r="D123" s="4">
        <f ca="1">IFERROR(__xludf.DUMMYFUNCTION("SUM(
IFERROR(QUERY('Sintética 20212022'!A:I, CONCATENATE(""SELECT I WHERE A="", ""'"",$A123,""'"")),0),
IFERROR(QUERY('Sintética 20212022'!A:I, CONCATENATE(""SELECT H WHERE G="", ""'"",$A123,""'"")),0),
)"),0)</f>
        <v>0</v>
      </c>
      <c r="E123" s="7">
        <v>2022</v>
      </c>
      <c r="F123" s="7">
        <v>12</v>
      </c>
    </row>
    <row r="124" spans="1:6">
      <c r="A124" s="2"/>
      <c r="B124" s="6">
        <v>44926</v>
      </c>
      <c r="C124" s="2">
        <f>APOIO!$B$2</f>
        <v>2904</v>
      </c>
      <c r="D124" s="4">
        <f ca="1">IFERROR(__xludf.DUMMYFUNCTION("SUM(
IFERROR(QUERY('Sintética 20212022'!A:I, CONCATENATE(""SELECT I WHERE A="", ""'"",$A124,""'"")),0),
IFERROR(QUERY('Sintética 20212022'!A:I, CONCATENATE(""SELECT H WHERE G="", ""'"",$A124,""'"")),0),
)"),0)</f>
        <v>0</v>
      </c>
      <c r="E124" s="7">
        <v>2022</v>
      </c>
      <c r="F124" s="7">
        <v>12</v>
      </c>
    </row>
    <row r="125" spans="1:6">
      <c r="A125" s="2"/>
      <c r="B125" s="6">
        <v>44926</v>
      </c>
      <c r="C125" s="2">
        <f>APOIO!$B$2</f>
        <v>2904</v>
      </c>
      <c r="D125" s="4">
        <f ca="1">IFERROR(__xludf.DUMMYFUNCTION("SUM(
IFERROR(QUERY('Sintética 20212022'!A:I, CONCATENATE(""SELECT I WHERE A="", ""'"",$A125,""'"")),0),
IFERROR(QUERY('Sintética 20212022'!A:I, CONCATENATE(""SELECT H WHERE G="", ""'"",$A125,""'"")),0),
)"),0)</f>
        <v>0</v>
      </c>
      <c r="E125" s="7">
        <v>2022</v>
      </c>
      <c r="F125" s="7">
        <v>12</v>
      </c>
    </row>
    <row r="126" spans="1:6">
      <c r="A126" s="2"/>
      <c r="B126" s="6">
        <v>44926</v>
      </c>
      <c r="C126" s="2">
        <f>APOIO!$B$2</f>
        <v>2904</v>
      </c>
      <c r="D126" s="4">
        <f ca="1">IFERROR(__xludf.DUMMYFUNCTION("SUM(
IFERROR(QUERY('Sintética 20212022'!A:I, CONCATENATE(""SELECT I WHERE A="", ""'"",$A126,""'"")),0),
IFERROR(QUERY('Sintética 20212022'!A:I, CONCATENATE(""SELECT H WHERE G="", ""'"",$A126,""'"")),0),
)"),0)</f>
        <v>0</v>
      </c>
      <c r="E126" s="7">
        <v>2022</v>
      </c>
      <c r="F126" s="7">
        <v>12</v>
      </c>
    </row>
    <row r="127" spans="1:6">
      <c r="A127" s="2"/>
      <c r="B127" s="6">
        <v>44926</v>
      </c>
      <c r="C127" s="2">
        <f>APOIO!$B$2</f>
        <v>2904</v>
      </c>
      <c r="D127" s="4">
        <f ca="1">IFERROR(__xludf.DUMMYFUNCTION("SUM(
IFERROR(QUERY('Sintética 20212022'!A:I, CONCATENATE(""SELECT I WHERE A="", ""'"",$A127,""'"")),0),
IFERROR(QUERY('Sintética 20212022'!A:I, CONCATENATE(""SELECT H WHERE G="", ""'"",$A127,""'"")),0),
)"),0)</f>
        <v>0</v>
      </c>
      <c r="E127" s="7">
        <v>2022</v>
      </c>
      <c r="F127" s="7">
        <v>12</v>
      </c>
    </row>
    <row r="128" spans="1:6">
      <c r="A128" s="2"/>
      <c r="B128" s="6">
        <v>44926</v>
      </c>
      <c r="C128" s="2">
        <f>APOIO!$B$2</f>
        <v>2904</v>
      </c>
      <c r="D128" s="4">
        <f ca="1">IFERROR(__xludf.DUMMYFUNCTION("SUM(
IFERROR(QUERY('Sintética 20212022'!A:I, CONCATENATE(""SELECT I WHERE A="", ""'"",$A128,""'"")),0),
IFERROR(QUERY('Sintética 20212022'!A:I, CONCATENATE(""SELECT H WHERE G="", ""'"",$A128,""'"")),0),
)"),0)</f>
        <v>0</v>
      </c>
      <c r="E128" s="7">
        <v>2022</v>
      </c>
      <c r="F128" s="7">
        <v>12</v>
      </c>
    </row>
    <row r="129" spans="1:6">
      <c r="A129" s="9"/>
      <c r="B129" s="6">
        <v>44926</v>
      </c>
      <c r="C129" s="2">
        <f>APOIO!$B$2</f>
        <v>2904</v>
      </c>
      <c r="D129" s="4">
        <f ca="1">IFERROR(__xludf.DUMMYFUNCTION("SUM(
IFERROR(QUERY('Sintética 20212022'!A:I, CONCATENATE(""SELECT I WHERE A="", ""'"",$A129,""'"")),0),
IFERROR(QUERY('Sintética 20212022'!A:I, CONCATENATE(""SELECT H WHERE G="", ""'"",$A129,""'"")),0),
)"),0)</f>
        <v>0</v>
      </c>
      <c r="E129" s="7">
        <v>2022</v>
      </c>
      <c r="F129" s="7">
        <v>12</v>
      </c>
    </row>
  </sheetData>
  <autoFilter ref="A1:F126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  <outlinePr summaryBelow="0" summaryRight="0"/>
  </sheetPr>
  <dimension ref="A1:M254"/>
  <sheetViews>
    <sheetView workbookViewId="0"/>
  </sheetViews>
  <sheetFormatPr defaultColWidth="12.5703125" defaultRowHeight="15.75" customHeight="1"/>
  <cols>
    <col min="1" max="1" width="32.7109375" customWidth="1"/>
    <col min="2" max="2" width="17.140625" customWidth="1"/>
    <col min="4" max="4" width="19.42578125" customWidth="1"/>
    <col min="5" max="6" width="19.28515625" customWidth="1"/>
    <col min="12" max="12" width="15.85546875" customWidth="1"/>
    <col min="13" max="13" width="17.5703125" customWidth="1"/>
    <col min="14" max="14" width="20.28515625" customWidth="1"/>
  </cols>
  <sheetData>
    <row r="1" spans="1:12" ht="60">
      <c r="A1" s="10" t="s">
        <v>408</v>
      </c>
      <c r="B1" s="11" t="s">
        <v>404</v>
      </c>
      <c r="C1" s="12" t="s">
        <v>409</v>
      </c>
      <c r="D1" s="13" t="s">
        <v>410</v>
      </c>
      <c r="E1" s="13" t="s">
        <v>411</v>
      </c>
      <c r="F1" s="12" t="s">
        <v>39</v>
      </c>
      <c r="G1" s="14" t="s">
        <v>412</v>
      </c>
      <c r="I1" s="14" t="s">
        <v>1</v>
      </c>
      <c r="J1" s="15" t="s">
        <v>101</v>
      </c>
      <c r="K1" s="14" t="s">
        <v>392</v>
      </c>
      <c r="L1" s="14" t="s">
        <v>18</v>
      </c>
    </row>
    <row r="2" spans="1:12" ht="38.25">
      <c r="A2" s="16" t="s">
        <v>52</v>
      </c>
      <c r="B2" s="7">
        <v>2904</v>
      </c>
      <c r="C2" s="7" t="s">
        <v>54</v>
      </c>
      <c r="D2" s="17" t="s">
        <v>282</v>
      </c>
      <c r="E2" s="18" t="s">
        <v>413</v>
      </c>
      <c r="F2" s="18" t="s">
        <v>414</v>
      </c>
      <c r="G2" s="7" t="s">
        <v>54</v>
      </c>
      <c r="I2" s="19" t="s">
        <v>415</v>
      </c>
      <c r="J2" s="20" t="s">
        <v>101</v>
      </c>
      <c r="K2" s="3" t="s">
        <v>48</v>
      </c>
      <c r="L2" s="19" t="s">
        <v>49</v>
      </c>
    </row>
    <row r="3" spans="1:12" ht="39.75" customHeight="1">
      <c r="B3" s="21"/>
      <c r="C3" s="7" t="s">
        <v>51</v>
      </c>
      <c r="D3" s="17" t="s">
        <v>416</v>
      </c>
      <c r="E3" s="18" t="s">
        <v>417</v>
      </c>
      <c r="F3" s="18" t="s">
        <v>418</v>
      </c>
      <c r="G3" s="7" t="s">
        <v>51</v>
      </c>
      <c r="I3" s="19" t="s">
        <v>419</v>
      </c>
      <c r="J3" s="20" t="s">
        <v>43</v>
      </c>
      <c r="K3" s="3" t="s">
        <v>420</v>
      </c>
      <c r="L3" s="19" t="s">
        <v>106</v>
      </c>
    </row>
    <row r="4" spans="1:12" ht="30">
      <c r="A4" s="147" t="s">
        <v>421</v>
      </c>
      <c r="D4" s="17" t="s">
        <v>422</v>
      </c>
      <c r="E4" s="18" t="s">
        <v>423</v>
      </c>
      <c r="F4" s="22" t="s">
        <v>424</v>
      </c>
      <c r="I4" s="19" t="s">
        <v>425</v>
      </c>
      <c r="J4" s="20" t="s">
        <v>93</v>
      </c>
      <c r="K4" s="9"/>
      <c r="L4" s="19" t="s">
        <v>426</v>
      </c>
    </row>
    <row r="5" spans="1:12" ht="25.5">
      <c r="A5" s="148"/>
      <c r="D5" s="17" t="s">
        <v>361</v>
      </c>
      <c r="E5" s="18" t="s">
        <v>427</v>
      </c>
      <c r="F5" s="18" t="s">
        <v>428</v>
      </c>
      <c r="I5" s="19" t="s">
        <v>429</v>
      </c>
      <c r="J5" s="20" t="s">
        <v>156</v>
      </c>
      <c r="K5" s="9"/>
      <c r="L5" s="19" t="s">
        <v>295</v>
      </c>
    </row>
    <row r="6" spans="1:12" ht="30">
      <c r="A6" s="23" t="s">
        <v>430</v>
      </c>
      <c r="B6" s="23">
        <v>1</v>
      </c>
      <c r="D6" s="17" t="s">
        <v>431</v>
      </c>
      <c r="E6" s="18" t="s">
        <v>432</v>
      </c>
      <c r="F6" s="22" t="s">
        <v>433</v>
      </c>
      <c r="I6" s="19" t="s">
        <v>434</v>
      </c>
      <c r="J6" s="20" t="s">
        <v>89</v>
      </c>
      <c r="K6" s="9"/>
      <c r="L6" s="19" t="s">
        <v>435</v>
      </c>
    </row>
    <row r="7" spans="1:12" ht="30">
      <c r="A7" s="16" t="s">
        <v>436</v>
      </c>
      <c r="B7" s="23">
        <v>2</v>
      </c>
      <c r="D7" s="17" t="s">
        <v>437</v>
      </c>
      <c r="E7" s="18" t="s">
        <v>438</v>
      </c>
      <c r="F7" s="18" t="s">
        <v>439</v>
      </c>
      <c r="I7" s="19" t="s">
        <v>440</v>
      </c>
      <c r="J7" s="24"/>
      <c r="K7" s="9"/>
      <c r="L7" s="19" t="s">
        <v>441</v>
      </c>
    </row>
    <row r="8" spans="1:12" ht="30">
      <c r="A8" s="25" t="s">
        <v>442</v>
      </c>
      <c r="B8" s="23">
        <v>3</v>
      </c>
      <c r="D8" s="17" t="s">
        <v>443</v>
      </c>
      <c r="E8" s="18" t="s">
        <v>444</v>
      </c>
      <c r="F8" s="22" t="s">
        <v>445</v>
      </c>
      <c r="I8" s="19" t="s">
        <v>246</v>
      </c>
      <c r="J8" s="24"/>
      <c r="K8" s="9"/>
      <c r="L8" s="9"/>
    </row>
    <row r="9" spans="1:12" ht="25.5">
      <c r="A9" s="26" t="s">
        <v>446</v>
      </c>
      <c r="B9" s="27">
        <v>4</v>
      </c>
      <c r="D9" s="17" t="s">
        <v>447</v>
      </c>
      <c r="E9" s="18" t="s">
        <v>448</v>
      </c>
      <c r="F9" s="18" t="s">
        <v>449</v>
      </c>
      <c r="I9" s="19" t="s">
        <v>450</v>
      </c>
      <c r="J9" s="24"/>
      <c r="K9" s="9"/>
      <c r="L9" s="9"/>
    </row>
    <row r="10" spans="1:12" ht="25.5">
      <c r="D10" s="17" t="s">
        <v>451</v>
      </c>
      <c r="E10" s="18" t="s">
        <v>452</v>
      </c>
      <c r="F10" s="18" t="s">
        <v>453</v>
      </c>
      <c r="I10" s="19" t="s">
        <v>454</v>
      </c>
      <c r="J10" s="24"/>
      <c r="K10" s="9"/>
      <c r="L10" s="9"/>
    </row>
    <row r="11" spans="1:12" ht="30">
      <c r="D11" s="17" t="s">
        <v>455</v>
      </c>
      <c r="E11" s="18" t="s">
        <v>456</v>
      </c>
      <c r="F11" s="18" t="s">
        <v>457</v>
      </c>
      <c r="I11" s="19" t="s">
        <v>303</v>
      </c>
      <c r="J11" s="24"/>
      <c r="K11" s="9"/>
      <c r="L11" s="9"/>
    </row>
    <row r="12" spans="1:12" ht="30">
      <c r="D12" s="17" t="s">
        <v>386</v>
      </c>
      <c r="E12" s="18" t="s">
        <v>458</v>
      </c>
      <c r="F12" s="22" t="s">
        <v>459</v>
      </c>
      <c r="I12" s="19" t="s">
        <v>363</v>
      </c>
      <c r="J12" s="24"/>
      <c r="K12" s="9"/>
      <c r="L12" s="9"/>
    </row>
    <row r="13" spans="1:12" ht="30">
      <c r="D13" s="17" t="s">
        <v>460</v>
      </c>
      <c r="E13" s="18" t="s">
        <v>461</v>
      </c>
      <c r="F13" s="18" t="s">
        <v>462</v>
      </c>
      <c r="I13" s="19" t="s">
        <v>463</v>
      </c>
      <c r="J13" s="24"/>
      <c r="K13" s="9"/>
      <c r="L13" s="9"/>
    </row>
    <row r="14" spans="1:12" ht="25.5">
      <c r="D14" s="17" t="s">
        <v>464</v>
      </c>
      <c r="E14" s="18" t="s">
        <v>465</v>
      </c>
      <c r="F14" s="22" t="s">
        <v>466</v>
      </c>
      <c r="I14" s="19" t="s">
        <v>467</v>
      </c>
      <c r="J14" s="24"/>
      <c r="K14" s="9"/>
      <c r="L14" s="9"/>
    </row>
    <row r="15" spans="1:12" ht="30">
      <c r="D15" s="17" t="s">
        <v>468</v>
      </c>
      <c r="E15" s="18" t="s">
        <v>469</v>
      </c>
      <c r="F15" s="18" t="s">
        <v>470</v>
      </c>
      <c r="I15" s="19" t="s">
        <v>471</v>
      </c>
      <c r="J15" s="24"/>
      <c r="K15" s="9"/>
      <c r="L15" s="9"/>
    </row>
    <row r="16" spans="1:12" ht="30">
      <c r="D16" s="17" t="s">
        <v>472</v>
      </c>
      <c r="E16" s="18" t="s">
        <v>473</v>
      </c>
      <c r="F16" s="22" t="s">
        <v>474</v>
      </c>
      <c r="I16" s="19" t="s">
        <v>475</v>
      </c>
      <c r="J16" s="24"/>
      <c r="K16" s="9"/>
      <c r="L16" s="9"/>
    </row>
    <row r="17" spans="4:13" ht="25.5">
      <c r="D17" s="17" t="s">
        <v>476</v>
      </c>
      <c r="E17" s="18" t="s">
        <v>477</v>
      </c>
      <c r="F17" s="22" t="s">
        <v>478</v>
      </c>
      <c r="I17" s="19" t="s">
        <v>207</v>
      </c>
      <c r="J17" s="24"/>
      <c r="K17" s="9"/>
      <c r="L17" s="9"/>
    </row>
    <row r="18" spans="4:13" ht="25.5">
      <c r="D18" s="17" t="s">
        <v>356</v>
      </c>
      <c r="E18" s="18" t="s">
        <v>479</v>
      </c>
      <c r="F18" s="18" t="s">
        <v>480</v>
      </c>
      <c r="I18" s="19" t="s">
        <v>481</v>
      </c>
      <c r="J18" s="24"/>
      <c r="K18" s="9"/>
      <c r="L18" s="9"/>
    </row>
    <row r="19" spans="4:13" ht="25.5">
      <c r="D19" s="17" t="s">
        <v>142</v>
      </c>
      <c r="E19" s="22" t="s">
        <v>482</v>
      </c>
      <c r="F19" s="18" t="s">
        <v>483</v>
      </c>
      <c r="I19" s="19" t="s">
        <v>484</v>
      </c>
      <c r="J19" s="24"/>
      <c r="K19" s="9"/>
      <c r="L19" s="28"/>
    </row>
    <row r="20" spans="4:13" ht="30">
      <c r="D20" s="17" t="s">
        <v>485</v>
      </c>
      <c r="E20" s="18" t="s">
        <v>486</v>
      </c>
      <c r="F20" s="18" t="s">
        <v>487</v>
      </c>
      <c r="G20" s="29"/>
      <c r="H20" s="29"/>
      <c r="I20" s="19" t="s">
        <v>393</v>
      </c>
      <c r="J20" s="24"/>
      <c r="K20" s="28"/>
      <c r="L20" s="28"/>
      <c r="M20" s="29"/>
    </row>
    <row r="21" spans="4:13" ht="38.25">
      <c r="D21" s="30" t="s">
        <v>488</v>
      </c>
      <c r="E21" s="31" t="s">
        <v>489</v>
      </c>
      <c r="F21" s="22" t="s">
        <v>490</v>
      </c>
      <c r="G21" s="29"/>
      <c r="H21" s="29"/>
      <c r="I21" s="19" t="s">
        <v>491</v>
      </c>
      <c r="J21" s="24"/>
      <c r="K21" s="28"/>
      <c r="L21" s="28"/>
      <c r="M21" s="29"/>
    </row>
    <row r="22" spans="4:13" ht="25.5">
      <c r="D22" s="30" t="s">
        <v>492</v>
      </c>
      <c r="E22" s="31" t="s">
        <v>493</v>
      </c>
      <c r="F22" s="18" t="s">
        <v>494</v>
      </c>
      <c r="G22" s="29"/>
      <c r="H22" s="29"/>
      <c r="I22" s="19" t="s">
        <v>495</v>
      </c>
      <c r="J22" s="24"/>
      <c r="K22" s="28"/>
      <c r="L22" s="28"/>
      <c r="M22" s="29"/>
    </row>
    <row r="23" spans="4:13" ht="63.75">
      <c r="D23" s="30" t="s">
        <v>496</v>
      </c>
      <c r="E23" s="31" t="s">
        <v>497</v>
      </c>
      <c r="F23" s="22" t="s">
        <v>498</v>
      </c>
      <c r="G23" s="29"/>
      <c r="H23" s="29"/>
      <c r="I23" s="19" t="s">
        <v>499</v>
      </c>
      <c r="J23" s="24"/>
      <c r="K23" s="28"/>
      <c r="L23" s="28"/>
      <c r="M23" s="29"/>
    </row>
    <row r="24" spans="4:13" ht="25.5">
      <c r="D24" s="17" t="s">
        <v>500</v>
      </c>
      <c r="E24" s="18" t="s">
        <v>501</v>
      </c>
      <c r="F24" s="22" t="s">
        <v>502</v>
      </c>
      <c r="G24" s="29"/>
      <c r="H24" s="29"/>
      <c r="I24" s="19" t="s">
        <v>239</v>
      </c>
      <c r="J24" s="24"/>
      <c r="K24" s="28"/>
      <c r="L24" s="28"/>
      <c r="M24" s="29"/>
    </row>
    <row r="25" spans="4:13" ht="25.5">
      <c r="D25" s="17" t="s">
        <v>503</v>
      </c>
      <c r="E25" s="18" t="s">
        <v>504</v>
      </c>
      <c r="F25" s="22" t="s">
        <v>505</v>
      </c>
      <c r="G25" s="29"/>
      <c r="H25" s="29"/>
      <c r="I25" s="19" t="s">
        <v>506</v>
      </c>
      <c r="J25" s="24"/>
      <c r="K25" s="28"/>
      <c r="L25" s="28"/>
      <c r="M25" s="29"/>
    </row>
    <row r="26" spans="4:13" ht="25.5">
      <c r="D26" s="17" t="s">
        <v>507</v>
      </c>
      <c r="E26" s="22" t="s">
        <v>508</v>
      </c>
      <c r="F26" s="18" t="s">
        <v>509</v>
      </c>
      <c r="G26" s="29"/>
      <c r="H26" s="29"/>
      <c r="I26" s="19" t="s">
        <v>510</v>
      </c>
      <c r="J26" s="24"/>
      <c r="K26" s="28"/>
      <c r="L26" s="32"/>
      <c r="M26" s="29"/>
    </row>
    <row r="27" spans="4:13" ht="26.25">
      <c r="D27" s="17" t="s">
        <v>511</v>
      </c>
      <c r="E27" s="22" t="s">
        <v>512</v>
      </c>
      <c r="F27" s="22" t="s">
        <v>513</v>
      </c>
      <c r="G27" s="29"/>
      <c r="H27" s="29"/>
      <c r="I27" s="19" t="s">
        <v>514</v>
      </c>
      <c r="J27" s="24"/>
      <c r="K27" s="28"/>
      <c r="L27" s="32"/>
      <c r="M27" s="33"/>
    </row>
    <row r="28" spans="4:13" ht="26.25">
      <c r="D28" s="17" t="s">
        <v>515</v>
      </c>
      <c r="E28" s="22" t="s">
        <v>516</v>
      </c>
      <c r="F28" s="22" t="s">
        <v>517</v>
      </c>
      <c r="G28" s="29"/>
      <c r="H28" s="29"/>
      <c r="I28" s="19" t="s">
        <v>518</v>
      </c>
      <c r="J28" s="24"/>
      <c r="K28" s="28"/>
      <c r="L28" s="32"/>
      <c r="M28" s="33"/>
    </row>
    <row r="29" spans="4:13" ht="39">
      <c r="D29" s="17" t="s">
        <v>519</v>
      </c>
      <c r="E29" s="22" t="s">
        <v>520</v>
      </c>
      <c r="F29" s="22" t="s">
        <v>521</v>
      </c>
      <c r="G29" s="29"/>
      <c r="H29" s="29"/>
      <c r="I29" s="19" t="s">
        <v>522</v>
      </c>
      <c r="J29" s="24"/>
      <c r="K29" s="28"/>
      <c r="L29" s="28"/>
      <c r="M29" s="33"/>
    </row>
    <row r="30" spans="4:13" ht="25.5">
      <c r="D30" s="17" t="s">
        <v>523</v>
      </c>
      <c r="E30" s="18" t="s">
        <v>524</v>
      </c>
      <c r="F30" s="22" t="s">
        <v>525</v>
      </c>
      <c r="G30" s="29"/>
      <c r="H30" s="29"/>
      <c r="I30" s="19" t="s">
        <v>526</v>
      </c>
      <c r="J30" s="24"/>
      <c r="K30" s="28"/>
      <c r="L30" s="28"/>
      <c r="M30" s="29"/>
    </row>
    <row r="31" spans="4:13" ht="25.5">
      <c r="D31" s="17" t="s">
        <v>527</v>
      </c>
      <c r="E31" s="18" t="s">
        <v>528</v>
      </c>
      <c r="F31" s="22" t="s">
        <v>529</v>
      </c>
      <c r="G31" s="29"/>
      <c r="H31" s="29"/>
      <c r="I31" s="19" t="s">
        <v>530</v>
      </c>
      <c r="J31" s="24"/>
      <c r="K31" s="28"/>
      <c r="L31" s="28"/>
      <c r="M31" s="29"/>
    </row>
    <row r="32" spans="4:13" ht="25.5">
      <c r="D32" s="17" t="s">
        <v>53</v>
      </c>
      <c r="E32" s="18" t="s">
        <v>531</v>
      </c>
      <c r="F32" s="18" t="s">
        <v>532</v>
      </c>
      <c r="G32" s="29"/>
      <c r="H32" s="29"/>
      <c r="I32" s="19" t="s">
        <v>533</v>
      </c>
      <c r="J32" s="24"/>
      <c r="K32" s="28"/>
      <c r="L32" s="28"/>
      <c r="M32" s="29"/>
    </row>
    <row r="33" spans="4:13" ht="38.25">
      <c r="D33" s="17" t="s">
        <v>534</v>
      </c>
      <c r="E33" s="18" t="s">
        <v>535</v>
      </c>
      <c r="F33" s="22" t="s">
        <v>536</v>
      </c>
      <c r="G33" s="29"/>
      <c r="H33" s="29"/>
      <c r="I33" s="19" t="s">
        <v>537</v>
      </c>
      <c r="J33" s="24"/>
      <c r="K33" s="28"/>
      <c r="L33" s="28"/>
      <c r="M33" s="29"/>
    </row>
    <row r="34" spans="4:13" ht="51">
      <c r="D34" s="17" t="s">
        <v>538</v>
      </c>
      <c r="E34" s="18" t="s">
        <v>539</v>
      </c>
      <c r="F34" s="18" t="s">
        <v>540</v>
      </c>
      <c r="G34" s="29"/>
      <c r="H34" s="29"/>
      <c r="I34" s="19" t="s">
        <v>541</v>
      </c>
      <c r="J34" s="24"/>
      <c r="K34" s="28"/>
      <c r="L34" s="28"/>
      <c r="M34" s="29"/>
    </row>
    <row r="35" spans="4:13" ht="38.25">
      <c r="D35" s="17" t="s">
        <v>334</v>
      </c>
      <c r="E35" s="18" t="s">
        <v>542</v>
      </c>
      <c r="F35" s="22" t="s">
        <v>543</v>
      </c>
      <c r="G35" s="29"/>
      <c r="H35" s="29"/>
      <c r="I35" s="19" t="s">
        <v>544</v>
      </c>
      <c r="J35" s="24"/>
      <c r="K35" s="28"/>
      <c r="L35" s="9"/>
      <c r="M35" s="29"/>
    </row>
    <row r="36" spans="4:13" ht="38.25">
      <c r="D36" s="17" t="s">
        <v>545</v>
      </c>
      <c r="E36" s="18" t="s">
        <v>546</v>
      </c>
      <c r="F36" s="18" t="s">
        <v>547</v>
      </c>
      <c r="I36" s="19" t="s">
        <v>315</v>
      </c>
      <c r="J36" s="24"/>
      <c r="K36" s="9"/>
      <c r="L36" s="9"/>
    </row>
    <row r="37" spans="4:13" ht="25.5">
      <c r="D37" s="17" t="s">
        <v>548</v>
      </c>
      <c r="E37" s="31" t="s">
        <v>549</v>
      </c>
      <c r="F37" s="18" t="s">
        <v>550</v>
      </c>
      <c r="I37" s="19" t="s">
        <v>551</v>
      </c>
      <c r="J37" s="24"/>
      <c r="K37" s="9"/>
      <c r="L37" s="9"/>
    </row>
    <row r="38" spans="4:13" ht="51">
      <c r="D38" s="17" t="s">
        <v>278</v>
      </c>
      <c r="E38" s="18" t="s">
        <v>552</v>
      </c>
      <c r="F38" s="18" t="s">
        <v>553</v>
      </c>
      <c r="I38" s="19" t="s">
        <v>554</v>
      </c>
      <c r="J38" s="24"/>
      <c r="K38" s="9"/>
      <c r="L38" s="9"/>
    </row>
    <row r="39" spans="4:13" ht="76.5">
      <c r="D39" s="17" t="s">
        <v>555</v>
      </c>
      <c r="E39" s="18" t="s">
        <v>556</v>
      </c>
      <c r="F39" s="22" t="s">
        <v>557</v>
      </c>
      <c r="I39" s="19" t="s">
        <v>558</v>
      </c>
      <c r="J39" s="24"/>
      <c r="K39" s="9"/>
      <c r="L39" s="9"/>
    </row>
    <row r="40" spans="4:13" ht="38.25">
      <c r="D40" s="17" t="s">
        <v>559</v>
      </c>
      <c r="E40" s="18" t="s">
        <v>560</v>
      </c>
      <c r="F40" s="18" t="s">
        <v>561</v>
      </c>
      <c r="I40" s="19" t="s">
        <v>562</v>
      </c>
      <c r="J40" s="24"/>
      <c r="K40" s="9"/>
      <c r="L40" s="9"/>
    </row>
    <row r="41" spans="4:13" ht="63.75">
      <c r="D41" s="17" t="s">
        <v>563</v>
      </c>
      <c r="E41" s="18" t="s">
        <v>564</v>
      </c>
      <c r="F41" s="22" t="s">
        <v>565</v>
      </c>
      <c r="I41" s="19" t="s">
        <v>566</v>
      </c>
      <c r="J41" s="24"/>
      <c r="K41" s="9"/>
      <c r="L41" s="9"/>
    </row>
    <row r="42" spans="4:13" ht="38.25">
      <c r="D42" s="17" t="s">
        <v>567</v>
      </c>
      <c r="E42" s="22" t="s">
        <v>568</v>
      </c>
      <c r="F42" s="18" t="s">
        <v>569</v>
      </c>
      <c r="I42" s="19" t="s">
        <v>570</v>
      </c>
      <c r="J42" s="24"/>
      <c r="K42" s="9"/>
      <c r="L42" s="9"/>
    </row>
    <row r="43" spans="4:13" ht="38.25">
      <c r="D43" s="34" t="s">
        <v>98</v>
      </c>
      <c r="E43" s="18" t="s">
        <v>370</v>
      </c>
      <c r="F43" s="18" t="s">
        <v>571</v>
      </c>
      <c r="I43" s="19" t="s">
        <v>572</v>
      </c>
      <c r="J43" s="24"/>
      <c r="K43" s="9"/>
      <c r="L43" s="9"/>
    </row>
    <row r="44" spans="4:13" ht="25.5">
      <c r="D44" s="35" t="s">
        <v>130</v>
      </c>
      <c r="E44" s="36" t="s">
        <v>573</v>
      </c>
      <c r="F44" s="37" t="s">
        <v>574</v>
      </c>
      <c r="I44" s="19" t="s">
        <v>575</v>
      </c>
      <c r="J44" s="24"/>
      <c r="K44" s="9"/>
      <c r="L44" s="9"/>
    </row>
    <row r="45" spans="4:13" ht="25.5">
      <c r="D45" s="35" t="s">
        <v>576</v>
      </c>
      <c r="E45" s="36" t="s">
        <v>577</v>
      </c>
      <c r="F45" s="37" t="s">
        <v>578</v>
      </c>
      <c r="I45" s="19" t="s">
        <v>579</v>
      </c>
      <c r="J45" s="24"/>
      <c r="K45" s="9"/>
      <c r="L45" s="9"/>
    </row>
    <row r="46" spans="4:13" ht="30">
      <c r="D46" s="35" t="s">
        <v>580</v>
      </c>
      <c r="E46" s="36" t="s">
        <v>581</v>
      </c>
      <c r="F46" s="37" t="s">
        <v>582</v>
      </c>
      <c r="I46" s="19" t="s">
        <v>583</v>
      </c>
      <c r="J46" s="24"/>
      <c r="K46" s="9"/>
      <c r="L46" s="9"/>
    </row>
    <row r="47" spans="4:13" ht="38.25">
      <c r="D47" s="35" t="s">
        <v>584</v>
      </c>
      <c r="E47" s="36" t="s">
        <v>585</v>
      </c>
      <c r="F47" s="36" t="s">
        <v>586</v>
      </c>
      <c r="I47" s="19" t="s">
        <v>587</v>
      </c>
      <c r="J47" s="24"/>
      <c r="K47" s="9"/>
      <c r="L47" s="9"/>
    </row>
    <row r="48" spans="4:13" ht="30">
      <c r="D48" s="35" t="s">
        <v>588</v>
      </c>
      <c r="E48" s="36" t="s">
        <v>589</v>
      </c>
      <c r="F48" s="36" t="s">
        <v>590</v>
      </c>
      <c r="I48" s="19" t="s">
        <v>591</v>
      </c>
      <c r="J48" s="24"/>
      <c r="K48" s="9"/>
      <c r="L48" s="9"/>
    </row>
    <row r="49" spans="4:12" ht="25.5">
      <c r="D49" s="35" t="s">
        <v>592</v>
      </c>
      <c r="E49" s="36" t="s">
        <v>593</v>
      </c>
      <c r="F49" s="36" t="s">
        <v>594</v>
      </c>
      <c r="I49" s="19" t="s">
        <v>595</v>
      </c>
      <c r="J49" s="24"/>
      <c r="K49" s="9"/>
      <c r="L49" s="9"/>
    </row>
    <row r="50" spans="4:12" ht="25.5">
      <c r="D50" s="35" t="s">
        <v>596</v>
      </c>
      <c r="E50" s="36" t="s">
        <v>597</v>
      </c>
      <c r="F50" s="37" t="s">
        <v>598</v>
      </c>
      <c r="I50" s="19" t="s">
        <v>599</v>
      </c>
      <c r="J50" s="24"/>
      <c r="K50" s="9"/>
      <c r="L50" s="9"/>
    </row>
    <row r="51" spans="4:12" ht="25.5">
      <c r="D51" s="35" t="s">
        <v>108</v>
      </c>
      <c r="E51" s="36" t="s">
        <v>600</v>
      </c>
      <c r="F51" s="37" t="s">
        <v>601</v>
      </c>
      <c r="I51" s="19" t="s">
        <v>395</v>
      </c>
      <c r="J51" s="24"/>
      <c r="K51" s="9"/>
      <c r="L51" s="9"/>
    </row>
    <row r="52" spans="4:12" ht="25.5">
      <c r="D52" s="35" t="s">
        <v>602</v>
      </c>
      <c r="E52" s="36" t="s">
        <v>603</v>
      </c>
      <c r="F52" s="36" t="s">
        <v>604</v>
      </c>
      <c r="I52" s="19" t="s">
        <v>605</v>
      </c>
      <c r="J52" s="24"/>
      <c r="K52" s="9"/>
      <c r="L52" s="9"/>
    </row>
    <row r="53" spans="4:12" ht="30">
      <c r="D53" s="35" t="s">
        <v>606</v>
      </c>
      <c r="E53" s="36" t="s">
        <v>607</v>
      </c>
      <c r="F53" s="36" t="s">
        <v>608</v>
      </c>
      <c r="I53" s="19" t="s">
        <v>609</v>
      </c>
      <c r="J53" s="24"/>
      <c r="K53" s="9"/>
      <c r="L53" s="9"/>
    </row>
    <row r="54" spans="4:12" ht="25.5">
      <c r="D54" s="35" t="s">
        <v>610</v>
      </c>
      <c r="E54" s="36" t="s">
        <v>611</v>
      </c>
      <c r="F54" s="36" t="s">
        <v>612</v>
      </c>
      <c r="I54" s="19" t="s">
        <v>613</v>
      </c>
      <c r="J54" s="24"/>
      <c r="K54" s="9"/>
      <c r="L54" s="9"/>
    </row>
    <row r="55" spans="4:12" ht="25.5">
      <c r="D55" s="38" t="s">
        <v>614</v>
      </c>
      <c r="E55" s="39" t="s">
        <v>615</v>
      </c>
      <c r="F55" s="39" t="s">
        <v>616</v>
      </c>
      <c r="I55" s="19" t="s">
        <v>617</v>
      </c>
      <c r="J55" s="24"/>
      <c r="K55" s="9"/>
      <c r="L55" s="9"/>
    </row>
    <row r="56" spans="4:12" ht="45">
      <c r="D56" s="38" t="s">
        <v>618</v>
      </c>
      <c r="E56" s="39" t="s">
        <v>619</v>
      </c>
      <c r="F56" s="40" t="s">
        <v>620</v>
      </c>
      <c r="I56" s="19" t="s">
        <v>621</v>
      </c>
      <c r="J56" s="24"/>
      <c r="K56" s="9"/>
      <c r="L56" s="9"/>
    </row>
    <row r="57" spans="4:12" ht="45">
      <c r="D57" s="38" t="s">
        <v>622</v>
      </c>
      <c r="E57" s="39" t="s">
        <v>623</v>
      </c>
      <c r="F57" s="39" t="s">
        <v>616</v>
      </c>
      <c r="I57" s="19" t="s">
        <v>624</v>
      </c>
      <c r="J57" s="24"/>
      <c r="K57" s="9"/>
      <c r="L57" s="9"/>
    </row>
    <row r="58" spans="4:12" ht="30">
      <c r="D58" s="38" t="s">
        <v>625</v>
      </c>
      <c r="E58" s="39" t="s">
        <v>626</v>
      </c>
      <c r="F58" s="40" t="s">
        <v>620</v>
      </c>
      <c r="I58" s="19" t="s">
        <v>627</v>
      </c>
      <c r="J58" s="24"/>
      <c r="K58" s="9"/>
      <c r="L58" s="9"/>
    </row>
    <row r="59" spans="4:12" ht="30">
      <c r="D59" s="38" t="s">
        <v>628</v>
      </c>
      <c r="E59" s="39" t="s">
        <v>629</v>
      </c>
      <c r="F59" s="40" t="s">
        <v>630</v>
      </c>
      <c r="I59" s="19" t="s">
        <v>631</v>
      </c>
      <c r="J59" s="24"/>
      <c r="K59" s="9"/>
      <c r="L59" s="9"/>
    </row>
    <row r="60" spans="4:12" ht="63.75">
      <c r="D60" s="38" t="s">
        <v>632</v>
      </c>
      <c r="E60" s="39" t="s">
        <v>633</v>
      </c>
      <c r="F60" s="40"/>
      <c r="I60" s="19" t="s">
        <v>297</v>
      </c>
      <c r="J60" s="24"/>
      <c r="K60" s="9"/>
      <c r="L60" s="9"/>
    </row>
    <row r="61" spans="4:12" ht="51">
      <c r="D61" s="38" t="s">
        <v>634</v>
      </c>
      <c r="E61" s="39" t="s">
        <v>635</v>
      </c>
      <c r="F61" s="40"/>
      <c r="I61" s="19" t="s">
        <v>636</v>
      </c>
      <c r="J61" s="24"/>
      <c r="K61" s="9"/>
      <c r="L61" s="9"/>
    </row>
    <row r="62" spans="4:12" ht="51">
      <c r="D62" s="38" t="s">
        <v>637</v>
      </c>
      <c r="E62" s="39" t="s">
        <v>638</v>
      </c>
      <c r="F62" s="40"/>
      <c r="I62" s="19" t="s">
        <v>639</v>
      </c>
      <c r="J62" s="24"/>
      <c r="K62" s="9"/>
      <c r="L62" s="9"/>
    </row>
    <row r="63" spans="4:12" ht="51">
      <c r="D63" s="38" t="s">
        <v>640</v>
      </c>
      <c r="E63" s="40" t="s">
        <v>641</v>
      </c>
      <c r="F63" s="40" t="s">
        <v>642</v>
      </c>
      <c r="I63" s="19" t="s">
        <v>643</v>
      </c>
      <c r="J63" s="24"/>
      <c r="K63" s="9"/>
      <c r="L63" s="9"/>
    </row>
    <row r="64" spans="4:12" ht="15">
      <c r="D64" s="41" t="s">
        <v>644</v>
      </c>
      <c r="E64" s="40" t="s">
        <v>645</v>
      </c>
      <c r="F64" s="41"/>
      <c r="I64" s="19" t="s">
        <v>646</v>
      </c>
      <c r="J64" s="24"/>
      <c r="K64" s="9"/>
      <c r="L64" s="9"/>
    </row>
    <row r="65" spans="4:12" ht="25.5">
      <c r="D65" s="42" t="s">
        <v>647</v>
      </c>
      <c r="E65" s="43" t="s">
        <v>648</v>
      </c>
      <c r="F65" s="44"/>
      <c r="I65" s="19" t="s">
        <v>195</v>
      </c>
      <c r="J65" s="24"/>
      <c r="K65" s="9"/>
      <c r="L65" s="9"/>
    </row>
    <row r="66" spans="4:12" ht="25.5">
      <c r="D66" s="42" t="s">
        <v>649</v>
      </c>
      <c r="E66" s="43" t="s">
        <v>650</v>
      </c>
      <c r="F66" s="44"/>
      <c r="I66" s="19" t="s">
        <v>651</v>
      </c>
      <c r="J66" s="24"/>
      <c r="K66" s="9"/>
      <c r="L66" s="9"/>
    </row>
    <row r="67" spans="4:12" ht="38.25">
      <c r="D67" s="42" t="s">
        <v>652</v>
      </c>
      <c r="E67" s="45" t="s">
        <v>653</v>
      </c>
      <c r="F67" s="44"/>
      <c r="I67" s="19" t="s">
        <v>654</v>
      </c>
      <c r="J67" s="24"/>
      <c r="K67" s="9"/>
      <c r="L67" s="9"/>
    </row>
    <row r="68" spans="4:12" ht="25.5">
      <c r="D68" s="42" t="s">
        <v>655</v>
      </c>
      <c r="E68" s="45" t="s">
        <v>656</v>
      </c>
      <c r="F68" s="44"/>
      <c r="I68" s="19"/>
      <c r="J68" s="24"/>
      <c r="K68" s="9"/>
      <c r="L68" s="9"/>
    </row>
    <row r="69" spans="4:12" ht="25.5">
      <c r="D69" s="46" t="s">
        <v>397</v>
      </c>
      <c r="E69" s="47" t="s">
        <v>396</v>
      </c>
      <c r="F69" s="47" t="s">
        <v>657</v>
      </c>
      <c r="I69" s="19"/>
      <c r="J69" s="24"/>
      <c r="K69" s="9"/>
      <c r="L69" s="9"/>
    </row>
    <row r="70" spans="4:12" ht="30">
      <c r="D70" s="46" t="s">
        <v>401</v>
      </c>
      <c r="E70" s="48" t="s">
        <v>400</v>
      </c>
      <c r="F70" s="48"/>
      <c r="I70" s="19" t="s">
        <v>173</v>
      </c>
      <c r="J70" s="24"/>
      <c r="K70" s="9"/>
      <c r="L70" s="9"/>
    </row>
    <row r="71" spans="4:12" ht="38.25">
      <c r="D71" s="46" t="s">
        <v>399</v>
      </c>
      <c r="E71" s="47" t="s">
        <v>398</v>
      </c>
      <c r="F71" s="47" t="s">
        <v>658</v>
      </c>
      <c r="I71" s="19" t="s">
        <v>659</v>
      </c>
      <c r="J71" s="24"/>
      <c r="K71" s="9"/>
      <c r="L71" s="9"/>
    </row>
    <row r="72" spans="4:12" ht="30">
      <c r="I72" s="19" t="s">
        <v>660</v>
      </c>
      <c r="J72" s="24"/>
      <c r="K72" s="9"/>
      <c r="L72" s="9"/>
    </row>
    <row r="73" spans="4:12" ht="30">
      <c r="I73" s="19" t="s">
        <v>661</v>
      </c>
      <c r="J73" s="24"/>
      <c r="K73" s="9"/>
      <c r="L73" s="9"/>
    </row>
    <row r="74" spans="4:12" ht="30">
      <c r="I74" s="19" t="s">
        <v>662</v>
      </c>
      <c r="J74" s="24"/>
      <c r="K74" s="9"/>
      <c r="L74" s="9"/>
    </row>
    <row r="75" spans="4:12" ht="15">
      <c r="I75" s="19" t="s">
        <v>663</v>
      </c>
      <c r="J75" s="24"/>
      <c r="K75" s="9"/>
    </row>
    <row r="76" spans="4:12" ht="15">
      <c r="I76" s="19" t="s">
        <v>163</v>
      </c>
      <c r="J76" s="24"/>
      <c r="K76" s="9"/>
    </row>
    <row r="77" spans="4:12" ht="30">
      <c r="I77" s="19" t="s">
        <v>664</v>
      </c>
      <c r="J77" s="24"/>
      <c r="K77" s="9"/>
    </row>
    <row r="78" spans="4:12" ht="15">
      <c r="I78" s="19" t="s">
        <v>665</v>
      </c>
      <c r="J78" s="24"/>
      <c r="K78" s="9"/>
    </row>
    <row r="79" spans="4:12" ht="15">
      <c r="I79" s="19" t="s">
        <v>666</v>
      </c>
      <c r="J79" s="24"/>
      <c r="K79" s="9"/>
    </row>
    <row r="80" spans="4:12" ht="15">
      <c r="I80" s="19" t="s">
        <v>667</v>
      </c>
      <c r="J80" s="24"/>
      <c r="K80" s="9"/>
    </row>
    <row r="81" spans="9:11" ht="30">
      <c r="I81" s="19" t="s">
        <v>668</v>
      </c>
      <c r="J81" s="24"/>
      <c r="K81" s="9"/>
    </row>
    <row r="82" spans="9:11" ht="15">
      <c r="I82" s="19" t="s">
        <v>669</v>
      </c>
      <c r="J82" s="24"/>
      <c r="K82" s="9"/>
    </row>
    <row r="83" spans="9:11" ht="15">
      <c r="I83" s="19" t="s">
        <v>670</v>
      </c>
      <c r="J83" s="24"/>
      <c r="K83" s="9"/>
    </row>
    <row r="84" spans="9:11" ht="15">
      <c r="I84" s="19" t="s">
        <v>671</v>
      </c>
      <c r="J84" s="24"/>
      <c r="K84" s="9"/>
    </row>
    <row r="85" spans="9:11" ht="30">
      <c r="I85" s="19" t="s">
        <v>672</v>
      </c>
      <c r="J85" s="24"/>
      <c r="K85" s="9"/>
    </row>
    <row r="86" spans="9:11" ht="15">
      <c r="I86" s="19" t="s">
        <v>673</v>
      </c>
      <c r="J86" s="24"/>
      <c r="K86" s="9"/>
    </row>
    <row r="87" spans="9:11" ht="15">
      <c r="I87" s="19" t="s">
        <v>674</v>
      </c>
      <c r="J87" s="24"/>
      <c r="K87" s="9"/>
    </row>
    <row r="88" spans="9:11" ht="15">
      <c r="I88" s="19" t="s">
        <v>135</v>
      </c>
      <c r="J88" s="24"/>
      <c r="K88" s="9"/>
    </row>
    <row r="89" spans="9:11" ht="30">
      <c r="I89" s="19" t="s">
        <v>675</v>
      </c>
      <c r="J89" s="24"/>
      <c r="K89" s="9"/>
    </row>
    <row r="90" spans="9:11" ht="15">
      <c r="I90" s="19" t="s">
        <v>676</v>
      </c>
      <c r="J90" s="24"/>
      <c r="K90" s="9"/>
    </row>
    <row r="91" spans="9:11" ht="30">
      <c r="I91" s="19" t="s">
        <v>260</v>
      </c>
      <c r="J91" s="24"/>
      <c r="K91" s="9"/>
    </row>
    <row r="92" spans="9:11" ht="15">
      <c r="I92" s="19" t="s">
        <v>336</v>
      </c>
      <c r="J92" s="24"/>
      <c r="K92" s="9"/>
    </row>
    <row r="93" spans="9:11" ht="30">
      <c r="I93" s="19" t="s">
        <v>677</v>
      </c>
      <c r="J93" s="24"/>
      <c r="K93" s="9"/>
    </row>
    <row r="94" spans="9:11" ht="15">
      <c r="I94" s="19" t="s">
        <v>229</v>
      </c>
      <c r="J94" s="24"/>
      <c r="K94" s="9"/>
    </row>
    <row r="95" spans="9:11" ht="15">
      <c r="I95" s="19" t="s">
        <v>254</v>
      </c>
      <c r="J95" s="24"/>
      <c r="K95" s="9"/>
    </row>
    <row r="96" spans="9:11" ht="30">
      <c r="I96" s="19" t="s">
        <v>678</v>
      </c>
      <c r="J96" s="24"/>
      <c r="K96" s="9"/>
    </row>
    <row r="97" spans="9:11" ht="15">
      <c r="I97" s="19" t="s">
        <v>679</v>
      </c>
      <c r="J97" s="24"/>
      <c r="K97" s="9"/>
    </row>
    <row r="98" spans="9:11" ht="15">
      <c r="I98" s="19" t="s">
        <v>680</v>
      </c>
      <c r="J98" s="24"/>
      <c r="K98" s="9"/>
    </row>
    <row r="99" spans="9:11" ht="15">
      <c r="I99" s="19" t="s">
        <v>681</v>
      </c>
      <c r="J99" s="24"/>
      <c r="K99" s="9"/>
    </row>
    <row r="100" spans="9:11" ht="15">
      <c r="I100" s="19" t="s">
        <v>42</v>
      </c>
      <c r="J100" s="24"/>
      <c r="K100" s="9"/>
    </row>
    <row r="101" spans="9:11" ht="15">
      <c r="I101" s="19" t="s">
        <v>682</v>
      </c>
      <c r="J101" s="24"/>
      <c r="K101" s="9"/>
    </row>
    <row r="102" spans="9:11" ht="15">
      <c r="I102" s="19" t="s">
        <v>200</v>
      </c>
      <c r="J102" s="24"/>
      <c r="K102" s="9"/>
    </row>
    <row r="103" spans="9:11" ht="15">
      <c r="I103" s="19" t="s">
        <v>683</v>
      </c>
      <c r="J103" s="24"/>
      <c r="K103" s="9"/>
    </row>
    <row r="104" spans="9:11" ht="15">
      <c r="I104" s="19" t="s">
        <v>684</v>
      </c>
      <c r="J104" s="24"/>
      <c r="K104" s="9"/>
    </row>
    <row r="105" spans="9:11" ht="15">
      <c r="I105" s="19" t="s">
        <v>685</v>
      </c>
      <c r="J105" s="24"/>
      <c r="K105" s="9"/>
    </row>
    <row r="106" spans="9:11" ht="15">
      <c r="I106" s="19" t="s">
        <v>686</v>
      </c>
      <c r="J106" s="24"/>
      <c r="K106" s="9"/>
    </row>
    <row r="107" spans="9:11" ht="30">
      <c r="I107" s="19" t="s">
        <v>687</v>
      </c>
      <c r="J107" s="24"/>
      <c r="K107" s="9"/>
    </row>
    <row r="108" spans="9:11" ht="15">
      <c r="I108" s="19" t="s">
        <v>688</v>
      </c>
      <c r="J108" s="24"/>
      <c r="K108" s="9"/>
    </row>
    <row r="109" spans="9:11" ht="15">
      <c r="I109" s="19" t="s">
        <v>689</v>
      </c>
      <c r="J109" s="24"/>
      <c r="K109" s="9"/>
    </row>
    <row r="110" spans="9:11" ht="15">
      <c r="I110" s="19" t="s">
        <v>690</v>
      </c>
      <c r="J110" s="24"/>
      <c r="K110" s="9"/>
    </row>
    <row r="111" spans="9:11" ht="15">
      <c r="I111" s="19" t="s">
        <v>691</v>
      </c>
      <c r="J111" s="24"/>
      <c r="K111" s="9"/>
    </row>
    <row r="112" spans="9:11" ht="15">
      <c r="I112" s="19" t="s">
        <v>692</v>
      </c>
      <c r="J112" s="24"/>
      <c r="K112" s="9"/>
    </row>
    <row r="113" spans="9:11" ht="15">
      <c r="I113" s="19" t="s">
        <v>693</v>
      </c>
      <c r="J113" s="24"/>
      <c r="K113" s="9"/>
    </row>
    <row r="114" spans="9:11" ht="15">
      <c r="I114" s="19" t="s">
        <v>694</v>
      </c>
      <c r="J114" s="24"/>
      <c r="K114" s="9"/>
    </row>
    <row r="115" spans="9:11" ht="15">
      <c r="I115" s="19" t="s">
        <v>695</v>
      </c>
      <c r="J115" s="24"/>
      <c r="K115" s="9"/>
    </row>
    <row r="116" spans="9:11" ht="15">
      <c r="I116" s="19" t="s">
        <v>696</v>
      </c>
      <c r="J116" s="24"/>
      <c r="K116" s="9"/>
    </row>
    <row r="117" spans="9:11" ht="30">
      <c r="I117" s="19" t="s">
        <v>697</v>
      </c>
      <c r="J117" s="24"/>
      <c r="K117" s="9"/>
    </row>
    <row r="118" spans="9:11" ht="15">
      <c r="I118" s="19" t="s">
        <v>698</v>
      </c>
      <c r="J118" s="24"/>
      <c r="K118" s="9"/>
    </row>
    <row r="119" spans="9:11" ht="15">
      <c r="I119" s="19" t="s">
        <v>699</v>
      </c>
      <c r="J119" s="24"/>
      <c r="K119" s="9"/>
    </row>
    <row r="120" spans="9:11" ht="15">
      <c r="I120" s="19" t="s">
        <v>700</v>
      </c>
      <c r="J120" s="24"/>
      <c r="K120" s="9"/>
    </row>
    <row r="121" spans="9:11" ht="15">
      <c r="I121" s="19" t="s">
        <v>701</v>
      </c>
      <c r="J121" s="24"/>
      <c r="K121" s="9"/>
    </row>
    <row r="122" spans="9:11" ht="15">
      <c r="I122" s="19" t="s">
        <v>702</v>
      </c>
      <c r="J122" s="24"/>
      <c r="K122" s="9"/>
    </row>
    <row r="123" spans="9:11" ht="15">
      <c r="I123" s="19" t="s">
        <v>703</v>
      </c>
      <c r="J123" s="24"/>
      <c r="K123" s="9"/>
    </row>
    <row r="124" spans="9:11" ht="15">
      <c r="I124" s="19" t="s">
        <v>704</v>
      </c>
      <c r="J124" s="24"/>
      <c r="K124" s="9"/>
    </row>
    <row r="125" spans="9:11" ht="15">
      <c r="I125" s="19" t="s">
        <v>705</v>
      </c>
      <c r="J125" s="24"/>
      <c r="K125" s="9"/>
    </row>
    <row r="126" spans="9:11" ht="15">
      <c r="I126" s="19" t="s">
        <v>706</v>
      </c>
      <c r="J126" s="24"/>
      <c r="K126" s="9"/>
    </row>
    <row r="127" spans="9:11" ht="15">
      <c r="I127" s="19" t="s">
        <v>707</v>
      </c>
      <c r="J127" s="24"/>
      <c r="K127" s="9"/>
    </row>
    <row r="128" spans="9:11" ht="15">
      <c r="I128" s="19" t="s">
        <v>708</v>
      </c>
      <c r="J128" s="24"/>
      <c r="K128" s="9"/>
    </row>
    <row r="129" spans="9:11" ht="15">
      <c r="I129" s="19" t="s">
        <v>250</v>
      </c>
      <c r="J129" s="24"/>
      <c r="K129" s="9"/>
    </row>
    <row r="130" spans="9:11" ht="15">
      <c r="I130" s="19" t="s">
        <v>709</v>
      </c>
      <c r="J130" s="24"/>
      <c r="K130" s="9"/>
    </row>
    <row r="131" spans="9:11" ht="15">
      <c r="I131" s="19" t="s">
        <v>710</v>
      </c>
      <c r="J131" s="24"/>
      <c r="K131" s="9"/>
    </row>
    <row r="132" spans="9:11" ht="15">
      <c r="I132" s="19" t="s">
        <v>269</v>
      </c>
      <c r="J132" s="24"/>
      <c r="K132" s="9"/>
    </row>
    <row r="133" spans="9:11" ht="15">
      <c r="I133" s="19" t="s">
        <v>711</v>
      </c>
      <c r="J133" s="24"/>
      <c r="K133" s="9"/>
    </row>
    <row r="134" spans="9:11" ht="15">
      <c r="I134" s="19" t="s">
        <v>265</v>
      </c>
      <c r="J134" s="24"/>
      <c r="K134" s="9"/>
    </row>
    <row r="135" spans="9:11" ht="15">
      <c r="I135" s="19" t="s">
        <v>712</v>
      </c>
      <c r="J135" s="24"/>
      <c r="K135" s="9"/>
    </row>
    <row r="136" spans="9:11" ht="15">
      <c r="I136" s="19" t="s">
        <v>713</v>
      </c>
      <c r="J136" s="24"/>
      <c r="K136" s="9"/>
    </row>
    <row r="137" spans="9:11" ht="15">
      <c r="I137" s="19" t="s">
        <v>714</v>
      </c>
      <c r="J137" s="24"/>
      <c r="K137" s="9"/>
    </row>
    <row r="138" spans="9:11" ht="15">
      <c r="I138" s="19" t="s">
        <v>715</v>
      </c>
      <c r="J138" s="24"/>
      <c r="K138" s="9"/>
    </row>
    <row r="139" spans="9:11" ht="30">
      <c r="I139" s="19" t="s">
        <v>716</v>
      </c>
      <c r="J139" s="24"/>
      <c r="K139" s="9"/>
    </row>
    <row r="140" spans="9:11" ht="15">
      <c r="I140" s="19" t="s">
        <v>383</v>
      </c>
      <c r="J140" s="24"/>
      <c r="K140" s="9"/>
    </row>
    <row r="141" spans="9:11" ht="15">
      <c r="I141" s="19" t="s">
        <v>717</v>
      </c>
      <c r="J141" s="24"/>
      <c r="K141" s="9"/>
    </row>
    <row r="142" spans="9:11" ht="15">
      <c r="I142" s="19" t="s">
        <v>718</v>
      </c>
      <c r="J142" s="24"/>
      <c r="K142" s="9"/>
    </row>
    <row r="143" spans="9:11" ht="15">
      <c r="I143" s="19" t="s">
        <v>719</v>
      </c>
      <c r="J143" s="24"/>
      <c r="K143" s="9"/>
    </row>
    <row r="144" spans="9:11" ht="15">
      <c r="I144" s="19" t="s">
        <v>720</v>
      </c>
      <c r="J144" s="24"/>
      <c r="K144" s="9"/>
    </row>
    <row r="145" spans="9:11" ht="15">
      <c r="I145" s="19" t="s">
        <v>721</v>
      </c>
      <c r="J145" s="24"/>
      <c r="K145" s="9"/>
    </row>
    <row r="146" spans="9:11" ht="15">
      <c r="I146" s="19" t="s">
        <v>722</v>
      </c>
      <c r="J146" s="24"/>
      <c r="K146" s="9"/>
    </row>
    <row r="147" spans="9:11" ht="30">
      <c r="I147" s="19" t="s">
        <v>723</v>
      </c>
      <c r="J147" s="24"/>
      <c r="K147" s="9"/>
    </row>
    <row r="148" spans="9:11" ht="15">
      <c r="I148" s="19" t="s">
        <v>724</v>
      </c>
      <c r="J148" s="24"/>
      <c r="K148" s="9"/>
    </row>
    <row r="149" spans="9:11" ht="15">
      <c r="I149" s="19" t="s">
        <v>394</v>
      </c>
      <c r="J149" s="24"/>
      <c r="K149" s="9"/>
    </row>
    <row r="150" spans="9:11" ht="15">
      <c r="I150" s="19" t="s">
        <v>725</v>
      </c>
      <c r="J150" s="24"/>
      <c r="K150" s="9"/>
    </row>
    <row r="151" spans="9:11" ht="45">
      <c r="I151" s="19" t="s">
        <v>726</v>
      </c>
      <c r="J151" s="24"/>
      <c r="K151" s="9"/>
    </row>
    <row r="152" spans="9:11" ht="45">
      <c r="I152" s="19" t="s">
        <v>727</v>
      </c>
      <c r="J152" s="24"/>
      <c r="K152" s="9"/>
    </row>
    <row r="153" spans="9:11" ht="15">
      <c r="I153" s="19" t="s">
        <v>728</v>
      </c>
      <c r="J153" s="24"/>
      <c r="K153" s="9"/>
    </row>
    <row r="154" spans="9:11" ht="30">
      <c r="I154" s="19" t="s">
        <v>729</v>
      </c>
      <c r="J154" s="24"/>
      <c r="K154" s="9"/>
    </row>
    <row r="155" spans="9:11" ht="15">
      <c r="I155" s="19" t="s">
        <v>730</v>
      </c>
      <c r="J155" s="24"/>
      <c r="K155" s="9"/>
    </row>
    <row r="156" spans="9:11" ht="30">
      <c r="I156" s="19" t="s">
        <v>731</v>
      </c>
      <c r="J156" s="24"/>
      <c r="K156" s="9"/>
    </row>
    <row r="157" spans="9:11" ht="15">
      <c r="I157" s="19" t="s">
        <v>732</v>
      </c>
      <c r="J157" s="24"/>
      <c r="K157" s="9"/>
    </row>
    <row r="158" spans="9:11" ht="15">
      <c r="I158" s="19" t="s">
        <v>733</v>
      </c>
      <c r="J158" s="24"/>
      <c r="K158" s="9"/>
    </row>
    <row r="159" spans="9:11" ht="15">
      <c r="I159" s="19" t="s">
        <v>734</v>
      </c>
      <c r="J159" s="24"/>
      <c r="K159" s="9"/>
    </row>
    <row r="160" spans="9:11" ht="15">
      <c r="I160" s="19" t="s">
        <v>735</v>
      </c>
      <c r="J160" s="24"/>
      <c r="K160" s="9"/>
    </row>
    <row r="161" spans="9:11" ht="15">
      <c r="I161" s="19" t="s">
        <v>736</v>
      </c>
      <c r="J161" s="24"/>
      <c r="K161" s="9"/>
    </row>
    <row r="162" spans="9:11" ht="15">
      <c r="I162" s="19" t="s">
        <v>737</v>
      </c>
      <c r="J162" s="24"/>
      <c r="K162" s="9"/>
    </row>
    <row r="163" spans="9:11" ht="15">
      <c r="I163" s="19" t="s">
        <v>738</v>
      </c>
      <c r="J163" s="24"/>
      <c r="K163" s="9"/>
    </row>
    <row r="164" spans="9:11" ht="30">
      <c r="I164" s="19" t="s">
        <v>739</v>
      </c>
      <c r="J164" s="24"/>
      <c r="K164" s="9"/>
    </row>
    <row r="165" spans="9:11" ht="15">
      <c r="I165" s="19" t="s">
        <v>740</v>
      </c>
      <c r="J165" s="24"/>
      <c r="K165" s="9"/>
    </row>
    <row r="166" spans="9:11" ht="15">
      <c r="I166" s="19" t="s">
        <v>741</v>
      </c>
      <c r="J166" s="24"/>
      <c r="K166" s="9"/>
    </row>
    <row r="167" spans="9:11" ht="15">
      <c r="I167" s="19" t="s">
        <v>742</v>
      </c>
      <c r="J167" s="24"/>
      <c r="K167" s="9"/>
    </row>
    <row r="168" spans="9:11" ht="30">
      <c r="I168" s="19" t="s">
        <v>743</v>
      </c>
      <c r="J168" s="24"/>
      <c r="K168" s="9"/>
    </row>
    <row r="169" spans="9:11" ht="15">
      <c r="I169" s="19" t="s">
        <v>744</v>
      </c>
      <c r="J169" s="24"/>
      <c r="K169" s="9"/>
    </row>
    <row r="170" spans="9:11" ht="15">
      <c r="I170" s="19" t="s">
        <v>745</v>
      </c>
      <c r="J170" s="24"/>
      <c r="K170" s="9"/>
    </row>
    <row r="171" spans="9:11" ht="15">
      <c r="I171" s="19" t="s">
        <v>746</v>
      </c>
      <c r="J171" s="24"/>
      <c r="K171" s="9"/>
    </row>
    <row r="172" spans="9:11" ht="15">
      <c r="I172" s="19" t="s">
        <v>181</v>
      </c>
      <c r="J172" s="24"/>
      <c r="K172" s="9"/>
    </row>
    <row r="173" spans="9:11" ht="30">
      <c r="I173" s="19" t="s">
        <v>747</v>
      </c>
      <c r="J173" s="24"/>
      <c r="K173" s="9"/>
    </row>
    <row r="174" spans="9:11" ht="15">
      <c r="I174" s="19" t="s">
        <v>748</v>
      </c>
      <c r="J174" s="24"/>
      <c r="K174" s="9"/>
    </row>
    <row r="175" spans="9:11" ht="30">
      <c r="I175" s="19" t="s">
        <v>749</v>
      </c>
      <c r="J175" s="24"/>
      <c r="K175" s="9"/>
    </row>
    <row r="176" spans="9:11" ht="15">
      <c r="I176" s="19" t="s">
        <v>750</v>
      </c>
      <c r="J176" s="24"/>
      <c r="K176" s="9"/>
    </row>
    <row r="177" spans="9:11" ht="30">
      <c r="I177" s="19" t="s">
        <v>751</v>
      </c>
      <c r="J177" s="24"/>
      <c r="K177" s="9"/>
    </row>
    <row r="178" spans="9:11" ht="30">
      <c r="I178" s="19" t="s">
        <v>752</v>
      </c>
      <c r="J178" s="24"/>
      <c r="K178" s="9"/>
    </row>
    <row r="179" spans="9:11" ht="30">
      <c r="I179" s="19" t="s">
        <v>753</v>
      </c>
      <c r="J179" s="24"/>
      <c r="K179" s="9"/>
    </row>
    <row r="180" spans="9:11" ht="15">
      <c r="I180" s="19" t="s">
        <v>754</v>
      </c>
      <c r="J180" s="24"/>
      <c r="K180" s="9"/>
    </row>
    <row r="181" spans="9:11" ht="15">
      <c r="I181" s="19" t="s">
        <v>755</v>
      </c>
      <c r="J181" s="24"/>
      <c r="K181" s="9"/>
    </row>
    <row r="182" spans="9:11" ht="15">
      <c r="I182" s="19" t="s">
        <v>756</v>
      </c>
      <c r="J182" s="24"/>
      <c r="K182" s="9"/>
    </row>
    <row r="183" spans="9:11" ht="15">
      <c r="I183" s="19" t="s">
        <v>757</v>
      </c>
      <c r="J183" s="24"/>
      <c r="K183" s="9"/>
    </row>
    <row r="184" spans="9:11" ht="15">
      <c r="I184" s="19" t="s">
        <v>758</v>
      </c>
      <c r="J184" s="24"/>
      <c r="K184" s="9"/>
    </row>
    <row r="185" spans="9:11" ht="15">
      <c r="I185" s="19" t="s">
        <v>759</v>
      </c>
      <c r="J185" s="24"/>
      <c r="K185" s="9"/>
    </row>
    <row r="186" spans="9:11" ht="30">
      <c r="I186" s="19" t="s">
        <v>760</v>
      </c>
      <c r="J186" s="24"/>
      <c r="K186" s="9"/>
    </row>
    <row r="187" spans="9:11" ht="30">
      <c r="I187" s="19" t="s">
        <v>761</v>
      </c>
      <c r="J187" s="24"/>
      <c r="K187" s="9"/>
    </row>
    <row r="188" spans="9:11" ht="15">
      <c r="I188" s="19" t="s">
        <v>762</v>
      </c>
      <c r="J188" s="24"/>
      <c r="K188" s="9"/>
    </row>
    <row r="189" spans="9:11" ht="15">
      <c r="I189" s="19" t="s">
        <v>763</v>
      </c>
      <c r="J189" s="24"/>
      <c r="K189" s="9"/>
    </row>
    <row r="190" spans="9:11" ht="15">
      <c r="I190" s="19" t="s">
        <v>377</v>
      </c>
      <c r="J190" s="24"/>
      <c r="K190" s="9"/>
    </row>
    <row r="191" spans="9:11" ht="15">
      <c r="I191" s="19" t="s">
        <v>764</v>
      </c>
      <c r="J191" s="24"/>
      <c r="K191" s="9"/>
    </row>
    <row r="192" spans="9:11" ht="15">
      <c r="I192" s="19" t="s">
        <v>243</v>
      </c>
      <c r="J192" s="24"/>
      <c r="K192" s="9"/>
    </row>
    <row r="193" spans="9:11" ht="15">
      <c r="I193" s="19" t="s">
        <v>765</v>
      </c>
      <c r="J193" s="24"/>
      <c r="K193" s="9"/>
    </row>
    <row r="194" spans="9:11" ht="15">
      <c r="I194" s="19" t="s">
        <v>766</v>
      </c>
      <c r="J194" s="24"/>
      <c r="K194" s="9"/>
    </row>
    <row r="195" spans="9:11" ht="15">
      <c r="I195" s="19" t="s">
        <v>767</v>
      </c>
      <c r="J195" s="24"/>
      <c r="K195" s="9"/>
    </row>
    <row r="196" spans="9:11" ht="15">
      <c r="I196" s="19" t="s">
        <v>768</v>
      </c>
      <c r="J196" s="24"/>
      <c r="K196" s="9"/>
    </row>
    <row r="197" spans="9:11" ht="15">
      <c r="I197" s="19" t="s">
        <v>769</v>
      </c>
      <c r="J197" s="24"/>
      <c r="K197" s="9"/>
    </row>
    <row r="198" spans="9:11" ht="30">
      <c r="I198" s="19" t="s">
        <v>770</v>
      </c>
      <c r="J198" s="24"/>
      <c r="K198" s="9"/>
    </row>
    <row r="199" spans="9:11" ht="15">
      <c r="I199" s="19" t="s">
        <v>771</v>
      </c>
      <c r="J199" s="24"/>
      <c r="K199" s="9"/>
    </row>
    <row r="200" spans="9:11" ht="15">
      <c r="I200" s="19" t="s">
        <v>772</v>
      </c>
      <c r="J200" s="24"/>
      <c r="K200" s="9"/>
    </row>
    <row r="201" spans="9:11" ht="15">
      <c r="I201" s="19" t="s">
        <v>773</v>
      </c>
      <c r="J201" s="24"/>
      <c r="K201" s="9"/>
    </row>
    <row r="202" spans="9:11" ht="30">
      <c r="I202" s="19" t="s">
        <v>774</v>
      </c>
      <c r="J202" s="24"/>
      <c r="K202" s="9"/>
    </row>
    <row r="203" spans="9:11" ht="15">
      <c r="I203" s="19" t="s">
        <v>775</v>
      </c>
      <c r="J203" s="24"/>
      <c r="K203" s="9"/>
    </row>
    <row r="204" spans="9:11" ht="15">
      <c r="I204" s="19" t="s">
        <v>776</v>
      </c>
      <c r="J204" s="24"/>
      <c r="K204" s="9"/>
    </row>
    <row r="205" spans="9:11" ht="15">
      <c r="I205" s="19" t="s">
        <v>777</v>
      </c>
      <c r="J205" s="24"/>
      <c r="K205" s="9"/>
    </row>
    <row r="206" spans="9:11" ht="30">
      <c r="I206" s="19" t="s">
        <v>778</v>
      </c>
      <c r="J206" s="24"/>
      <c r="K206" s="9"/>
    </row>
    <row r="207" spans="9:11" ht="45">
      <c r="I207" s="19" t="s">
        <v>779</v>
      </c>
      <c r="J207" s="24"/>
      <c r="K207" s="9"/>
    </row>
    <row r="208" spans="9:11" ht="30">
      <c r="I208" s="19" t="s">
        <v>780</v>
      </c>
      <c r="J208" s="24"/>
      <c r="K208" s="9"/>
    </row>
    <row r="209" spans="9:11" ht="30">
      <c r="I209" s="19" t="s">
        <v>781</v>
      </c>
      <c r="J209" s="24"/>
      <c r="K209" s="9"/>
    </row>
    <row r="210" spans="9:11" ht="30">
      <c r="I210" s="19" t="s">
        <v>782</v>
      </c>
      <c r="J210" s="24"/>
      <c r="K210" s="9"/>
    </row>
    <row r="211" spans="9:11" ht="15">
      <c r="I211" s="19" t="s">
        <v>783</v>
      </c>
      <c r="J211" s="24"/>
      <c r="K211" s="9"/>
    </row>
    <row r="212" spans="9:11" ht="30">
      <c r="I212" s="19" t="s">
        <v>784</v>
      </c>
      <c r="J212" s="24"/>
      <c r="K212" s="9"/>
    </row>
    <row r="213" spans="9:11" ht="45">
      <c r="I213" s="19" t="s">
        <v>785</v>
      </c>
      <c r="J213" s="24"/>
      <c r="K213" s="9"/>
    </row>
    <row r="214" spans="9:11" ht="30">
      <c r="I214" s="19" t="s">
        <v>786</v>
      </c>
      <c r="J214" s="24"/>
      <c r="K214" s="9"/>
    </row>
    <row r="215" spans="9:11" ht="30">
      <c r="I215" s="19" t="s">
        <v>787</v>
      </c>
      <c r="J215" s="24"/>
      <c r="K215" s="9"/>
    </row>
    <row r="216" spans="9:11" ht="45">
      <c r="I216" s="19" t="s">
        <v>788</v>
      </c>
      <c r="J216" s="24"/>
      <c r="K216" s="9"/>
    </row>
    <row r="217" spans="9:11" ht="45">
      <c r="I217" s="19" t="s">
        <v>789</v>
      </c>
      <c r="J217" s="24"/>
      <c r="K217" s="9"/>
    </row>
    <row r="218" spans="9:11" ht="45">
      <c r="I218" s="19" t="s">
        <v>790</v>
      </c>
      <c r="J218" s="24"/>
      <c r="K218" s="9"/>
    </row>
    <row r="219" spans="9:11" ht="45">
      <c r="I219" s="19" t="s">
        <v>177</v>
      </c>
      <c r="J219" s="24"/>
      <c r="K219" s="9"/>
    </row>
    <row r="220" spans="9:11" ht="30">
      <c r="I220" s="19" t="s">
        <v>791</v>
      </c>
      <c r="J220" s="24"/>
      <c r="K220" s="9"/>
    </row>
    <row r="221" spans="9:11" ht="45">
      <c r="I221" s="19" t="s">
        <v>792</v>
      </c>
      <c r="J221" s="24"/>
      <c r="K221" s="9"/>
    </row>
    <row r="222" spans="9:11" ht="30">
      <c r="I222" s="19" t="s">
        <v>793</v>
      </c>
      <c r="J222" s="24"/>
      <c r="K222" s="9"/>
    </row>
    <row r="223" spans="9:11" ht="30">
      <c r="I223" s="19" t="s">
        <v>794</v>
      </c>
      <c r="J223" s="24"/>
      <c r="K223" s="9"/>
    </row>
    <row r="224" spans="9:11" ht="45">
      <c r="I224" s="19" t="s">
        <v>224</v>
      </c>
      <c r="J224" s="24"/>
      <c r="K224" s="9"/>
    </row>
    <row r="225" spans="9:11" ht="30">
      <c r="I225" s="19" t="s">
        <v>795</v>
      </c>
      <c r="J225" s="24"/>
      <c r="K225" s="9"/>
    </row>
    <row r="226" spans="9:11" ht="30">
      <c r="I226" s="19" t="s">
        <v>796</v>
      </c>
      <c r="J226" s="24"/>
      <c r="K226" s="9"/>
    </row>
    <row r="227" spans="9:11" ht="45">
      <c r="I227" s="19" t="s">
        <v>797</v>
      </c>
      <c r="J227" s="24"/>
      <c r="K227" s="9"/>
    </row>
    <row r="228" spans="9:11" ht="15">
      <c r="I228" s="19" t="s">
        <v>798</v>
      </c>
      <c r="J228" s="24"/>
      <c r="K228" s="9"/>
    </row>
    <row r="229" spans="9:11" ht="15">
      <c r="I229" s="19" t="s">
        <v>799</v>
      </c>
      <c r="J229" s="24"/>
      <c r="K229" s="9"/>
    </row>
    <row r="230" spans="9:11" ht="30">
      <c r="I230" s="19" t="s">
        <v>100</v>
      </c>
      <c r="J230" s="24"/>
      <c r="K230" s="9"/>
    </row>
    <row r="231" spans="9:11" ht="15">
      <c r="I231" s="19" t="s">
        <v>800</v>
      </c>
      <c r="J231" s="24"/>
      <c r="K231" s="9"/>
    </row>
    <row r="232" spans="9:11" ht="15">
      <c r="I232" s="19" t="s">
        <v>801</v>
      </c>
      <c r="J232" s="24"/>
      <c r="K232" s="9"/>
    </row>
    <row r="233" spans="9:11" ht="15">
      <c r="I233" s="19" t="s">
        <v>802</v>
      </c>
      <c r="J233" s="24"/>
      <c r="K233" s="9"/>
    </row>
    <row r="234" spans="9:11" ht="30">
      <c r="I234" s="19" t="s">
        <v>803</v>
      </c>
      <c r="J234" s="24"/>
      <c r="K234" s="9"/>
    </row>
    <row r="235" spans="9:11" ht="30">
      <c r="I235" s="19" t="s">
        <v>804</v>
      </c>
      <c r="J235" s="24"/>
      <c r="K235" s="9"/>
    </row>
    <row r="236" spans="9:11" ht="30">
      <c r="I236" s="19" t="s">
        <v>805</v>
      </c>
      <c r="J236" s="24"/>
      <c r="K236" s="9"/>
    </row>
    <row r="237" spans="9:11" ht="30">
      <c r="I237" s="19" t="s">
        <v>806</v>
      </c>
      <c r="J237" s="24"/>
      <c r="K237" s="9"/>
    </row>
    <row r="238" spans="9:11" ht="15">
      <c r="I238" s="19" t="s">
        <v>807</v>
      </c>
      <c r="J238" s="24"/>
      <c r="K238" s="9"/>
    </row>
    <row r="239" spans="9:11" ht="15">
      <c r="I239" s="19" t="s">
        <v>185</v>
      </c>
      <c r="J239" s="24"/>
      <c r="K239" s="9"/>
    </row>
    <row r="240" spans="9:11" ht="15">
      <c r="I240" s="19" t="s">
        <v>808</v>
      </c>
      <c r="J240" s="24"/>
      <c r="K240" s="9"/>
    </row>
    <row r="241" spans="9:11" ht="15">
      <c r="I241" s="19" t="s">
        <v>809</v>
      </c>
      <c r="J241" s="24"/>
      <c r="K241" s="9"/>
    </row>
    <row r="242" spans="9:11" ht="15">
      <c r="I242" s="19" t="s">
        <v>810</v>
      </c>
      <c r="J242" s="24"/>
      <c r="K242" s="9"/>
    </row>
    <row r="243" spans="9:11" ht="15">
      <c r="I243" s="19" t="s">
        <v>811</v>
      </c>
      <c r="J243" s="24"/>
      <c r="K243" s="9"/>
    </row>
    <row r="244" spans="9:11" ht="15">
      <c r="I244" s="19" t="s">
        <v>812</v>
      </c>
      <c r="J244" s="24"/>
      <c r="K244" s="9"/>
    </row>
    <row r="245" spans="9:11" ht="15">
      <c r="I245" s="19" t="s">
        <v>813</v>
      </c>
      <c r="J245" s="24"/>
      <c r="K245" s="9"/>
    </row>
    <row r="246" spans="9:11" ht="15">
      <c r="I246" s="19" t="s">
        <v>814</v>
      </c>
      <c r="J246" s="24"/>
      <c r="K246" s="9"/>
    </row>
    <row r="247" spans="9:11" ht="30">
      <c r="I247" s="19" t="s">
        <v>167</v>
      </c>
      <c r="J247" s="24"/>
      <c r="K247" s="9"/>
    </row>
    <row r="248" spans="9:11" ht="15">
      <c r="I248" s="19" t="s">
        <v>815</v>
      </c>
      <c r="J248" s="24"/>
      <c r="K248" s="9"/>
    </row>
    <row r="249" spans="9:11" ht="15">
      <c r="I249" s="19" t="s">
        <v>816</v>
      </c>
      <c r="J249" s="24"/>
      <c r="K249" s="9"/>
    </row>
    <row r="250" spans="9:11" ht="30">
      <c r="I250" s="19" t="s">
        <v>817</v>
      </c>
      <c r="J250" s="24"/>
      <c r="K250" s="9"/>
    </row>
    <row r="251" spans="9:11" ht="15">
      <c r="I251" s="19" t="s">
        <v>818</v>
      </c>
      <c r="J251" s="24"/>
      <c r="K251" s="9"/>
    </row>
    <row r="252" spans="9:11" ht="15">
      <c r="I252" s="19" t="s">
        <v>819</v>
      </c>
      <c r="J252" s="24"/>
      <c r="K252" s="9"/>
    </row>
    <row r="253" spans="9:11" ht="12.75">
      <c r="I253" s="9"/>
      <c r="J253" s="9"/>
      <c r="K253" s="9"/>
    </row>
    <row r="254" spans="9:11" ht="12.75">
      <c r="I254" s="9"/>
      <c r="J254" s="9"/>
      <c r="K254" s="9"/>
    </row>
  </sheetData>
  <mergeCells count="1">
    <mergeCell ref="A4:A5"/>
  </mergeCells>
  <hyperlinks>
    <hyperlink ref="A1" r:id="rId1" location="gid=0" xr:uid="{00000000-0004-0000-0200-000000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00"/>
    <outlinePr summaryBelow="0" summaryRight="0"/>
  </sheetPr>
  <dimension ref="A1:F1000"/>
  <sheetViews>
    <sheetView workbookViewId="0"/>
  </sheetViews>
  <sheetFormatPr defaultColWidth="12.5703125" defaultRowHeight="15.75" customHeight="1"/>
  <cols>
    <col min="1" max="1" width="22.42578125" customWidth="1"/>
    <col min="3" max="3" width="21.7109375" customWidth="1"/>
    <col min="4" max="4" width="22.85546875" customWidth="1"/>
    <col min="5" max="5" width="18.7109375" customWidth="1"/>
    <col min="6" max="6" width="21.7109375" customWidth="1"/>
  </cols>
  <sheetData>
    <row r="1" spans="1:6" ht="30" customHeight="1">
      <c r="A1" s="1" t="str">
        <f ca="1">IFERROR(__xludf.DUMMYFUNCTION("QUERY(IMPORTRANGE(APOIO!A1,""Sintética2021!A1:F135""), CONCATENATE(""SELECT * WHERE Col1="", ""'"",APOIO!A2,""'""))"),"Orgão")</f>
        <v>Orgão</v>
      </c>
      <c r="B1" s="1" t="str">
        <f ca="1">IFERROR(__xludf.DUMMYFUNCTION("""COMPUTED_VALUE"""),"Orgão (Código)")</f>
        <v>Orgão (Código)</v>
      </c>
      <c r="C1" s="1" t="str">
        <f ca="1">IFERROR(__xludf.DUMMYFUNCTION("""COMPUTED_VALUE"""),"Conta Patrimonial")</f>
        <v>Conta Patrimonial</v>
      </c>
      <c r="D1" s="1" t="str">
        <f ca="1">IFERROR(__xludf.DUMMYFUNCTION("""COMPUTED_VALUE"""),"Descrição da Conta")</f>
        <v>Descrição da Conta</v>
      </c>
      <c r="E1" s="1" t="str">
        <f ca="1">IFERROR(__xludf.DUMMYFUNCTION("""COMPUTED_VALUE"""),"SALDO 2020")</f>
        <v>SALDO 2020</v>
      </c>
      <c r="F1" s="1" t="str">
        <f ca="1">IFERROR(__xludf.DUMMYFUNCTION("""COMPUTED_VALUE"""),"SALDO 2021")</f>
        <v>SALDO 2021</v>
      </c>
    </row>
    <row r="2" spans="1:6" ht="12.75">
      <c r="A2" s="8" t="str">
        <f ca="1">IFERROR(__xludf.DUMMYFUNCTION("""COMPUTED_VALUE"""),"POLÍCIA CIVIL")</f>
        <v>POLÍCIA CIVIL</v>
      </c>
      <c r="B2" s="8">
        <f ca="1">IFERROR(__xludf.DUMMYFUNCTION("""COMPUTED_VALUE"""),2904)</f>
        <v>2904</v>
      </c>
      <c r="C2" s="8" t="str">
        <f ca="1">IFERROR(__xludf.DUMMYFUNCTION("""COMPUTED_VALUE"""),"1.2.3.2.1.01.08.01.00")</f>
        <v>1.2.3.2.1.01.08.01.00</v>
      </c>
      <c r="D2" s="8" t="str">
        <f ca="1">IFERROR(__xludf.DUMMYFUNCTION("""COMPUTED_VALUE"""),"ESCOLAS")</f>
        <v>ESCOLAS</v>
      </c>
      <c r="E2" s="49"/>
      <c r="F2" s="49">
        <f ca="1">IFERROR(__xludf.DUMMYFUNCTION("""COMPUTED_VALUE"""),18158812.56)</f>
        <v>18158812.559999999</v>
      </c>
    </row>
    <row r="3" spans="1:6" ht="12.75">
      <c r="A3" s="8" t="str">
        <f ca="1">IFERROR(__xludf.DUMMYFUNCTION("""COMPUTED_VALUE"""),"POLÍCIA CIVIL")</f>
        <v>POLÍCIA CIVIL</v>
      </c>
      <c r="B3" s="8">
        <f ca="1">IFERROR(__xludf.DUMMYFUNCTION("""COMPUTED_VALUE"""),2904)</f>
        <v>2904</v>
      </c>
      <c r="C3" s="8" t="str">
        <f ca="1">IFERROR(__xludf.DUMMYFUNCTION("""COMPUTED_VALUE"""),"1.2.3.2.1.01.04.01.00")</f>
        <v>1.2.3.2.1.01.04.01.00</v>
      </c>
      <c r="D3" s="8" t="str">
        <f ca="1">IFERROR(__xludf.DUMMYFUNCTION("""COMPUTED_VALUE"""),"TERRENOS")</f>
        <v>TERRENOS</v>
      </c>
      <c r="E3" s="49">
        <f ca="1">IFERROR(__xludf.DUMMYFUNCTION("""COMPUTED_VALUE"""),222082.5)</f>
        <v>222082.5</v>
      </c>
      <c r="F3" s="49"/>
    </row>
    <row r="4" spans="1:6" ht="12.75">
      <c r="A4" s="8" t="str">
        <f ca="1">IFERROR(__xludf.DUMMYFUNCTION("""COMPUTED_VALUE"""),"POLÍCIA CIVIL")</f>
        <v>POLÍCIA CIVIL</v>
      </c>
      <c r="B4" s="8">
        <f ca="1">IFERROR(__xludf.DUMMYFUNCTION("""COMPUTED_VALUE"""),2904)</f>
        <v>2904</v>
      </c>
      <c r="C4" s="8" t="str">
        <f ca="1">IFERROR(__xludf.DUMMYFUNCTION("""COMPUTED_VALUE"""),"1.2.3.2.1.01.17.02.00")</f>
        <v>1.2.3.2.1.01.17.02.00</v>
      </c>
      <c r="D4" s="8" t="str">
        <f ca="1">IFERROR(__xludf.DUMMYFUNCTION("""COMPUTED_VALUE"""),"DELEGACIAS")</f>
        <v>DELEGACIAS</v>
      </c>
      <c r="E4" s="49"/>
      <c r="F4" s="49">
        <f ca="1">IFERROR(__xludf.DUMMYFUNCTION("""COMPUTED_VALUE"""),80813337.51)</f>
        <v>80813337.510000005</v>
      </c>
    </row>
    <row r="5" spans="1:6" ht="12.75">
      <c r="A5" s="8" t="str">
        <f ca="1">IFERROR(__xludf.DUMMYFUNCTION("""COMPUTED_VALUE"""),"POLÍCIA CIVIL")</f>
        <v>POLÍCIA CIVIL</v>
      </c>
      <c r="B5" s="8">
        <f ca="1">IFERROR(__xludf.DUMMYFUNCTION("""COMPUTED_VALUE"""),2904)</f>
        <v>2904</v>
      </c>
      <c r="C5" s="8" t="str">
        <f ca="1">IFERROR(__xludf.DUMMYFUNCTION("""COMPUTED_VALUE"""),"1.2.3.2.1.01.98.09.00")</f>
        <v>1.2.3.2.1.01.98.09.00</v>
      </c>
      <c r="D5" s="8" t="str">
        <f ca="1">IFERROR(__xludf.DUMMYFUNCTION("""COMPUTED_VALUE"""),"OUTRAS EDIFICAÇÕES")</f>
        <v>OUTRAS EDIFICAÇÕES</v>
      </c>
      <c r="E5" s="49">
        <f ca="1">IFERROR(__xludf.DUMMYFUNCTION("""COMPUTED_VALUE"""),48069047.69)</f>
        <v>48069047.689999998</v>
      </c>
      <c r="F5" s="49"/>
    </row>
    <row r="6" spans="1:6" ht="12.75">
      <c r="A6" s="8" t="str">
        <f ca="1">IFERROR(__xludf.DUMMYFUNCTION("""COMPUTED_VALUE"""),"POLÍCIA CIVIL")</f>
        <v>POLÍCIA CIVIL</v>
      </c>
      <c r="B6" s="8">
        <f ca="1">IFERROR(__xludf.DUMMYFUNCTION("""COMPUTED_VALUE"""),2904)</f>
        <v>2904</v>
      </c>
      <c r="C6" s="8" t="str">
        <f ca="1">IFERROR(__xludf.DUMMYFUNCTION("""COMPUTED_VALUE"""),"1.2.3.2.1.01.98.10.00")</f>
        <v>1.2.3.2.1.01.98.10.00</v>
      </c>
      <c r="D6" s="8" t="str">
        <f ca="1">IFERROR(__xludf.DUMMYFUNCTION("""COMPUTED_VALUE"""),"OUTROS BENS IMÓVEIS")</f>
        <v>OUTROS BENS IMÓVEIS</v>
      </c>
      <c r="E6" s="49">
        <f ca="1">IFERROR(__xludf.DUMMYFUNCTION("""COMPUTED_VALUE"""),2663319.8)</f>
        <v>2663319.7999999998</v>
      </c>
      <c r="F6" s="49">
        <f ca="1">IFERROR(__xludf.DUMMYFUNCTION("""COMPUTED_VALUE"""),6414264.89)</f>
        <v>6414264.8899999997</v>
      </c>
    </row>
    <row r="7" spans="1:6" ht="12.75">
      <c r="A7" s="50"/>
      <c r="B7" s="50"/>
      <c r="C7" s="50"/>
      <c r="D7" s="50"/>
    </row>
    <row r="8" spans="1:6" ht="12.75">
      <c r="A8" s="50"/>
      <c r="B8" s="50"/>
      <c r="C8" s="50"/>
      <c r="D8" s="50"/>
    </row>
    <row r="9" spans="1:6" ht="12.75">
      <c r="A9" s="50"/>
      <c r="B9" s="50"/>
      <c r="C9" s="50"/>
      <c r="D9" s="50"/>
    </row>
    <row r="10" spans="1:6" ht="12.75">
      <c r="A10" s="50"/>
      <c r="B10" s="50"/>
      <c r="C10" s="50"/>
      <c r="D10" s="50"/>
    </row>
    <row r="11" spans="1:6" ht="12.75">
      <c r="A11" s="50"/>
      <c r="B11" s="50"/>
      <c r="C11" s="50"/>
      <c r="D11" s="50"/>
    </row>
    <row r="12" spans="1:6" ht="12.75">
      <c r="A12" s="50"/>
      <c r="B12" s="50"/>
      <c r="C12" s="50"/>
      <c r="D12" s="50"/>
    </row>
    <row r="13" spans="1:6" ht="12.75">
      <c r="A13" s="50"/>
      <c r="B13" s="50"/>
      <c r="C13" s="50"/>
      <c r="D13" s="50"/>
    </row>
    <row r="14" spans="1:6" ht="12.75">
      <c r="A14" s="50"/>
      <c r="B14" s="50"/>
      <c r="C14" s="50"/>
      <c r="D14" s="50"/>
    </row>
    <row r="15" spans="1:6" ht="12.75">
      <c r="A15" s="50"/>
      <c r="B15" s="50"/>
      <c r="C15" s="50"/>
      <c r="D15" s="50"/>
    </row>
    <row r="16" spans="1:6" ht="12.75">
      <c r="A16" s="50"/>
      <c r="B16" s="50"/>
      <c r="C16" s="50"/>
      <c r="D16" s="50"/>
    </row>
    <row r="17" spans="1:4" ht="12.75">
      <c r="A17" s="50"/>
      <c r="B17" s="50"/>
      <c r="C17" s="50"/>
      <c r="D17" s="50"/>
    </row>
    <row r="18" spans="1:4" ht="12.75">
      <c r="A18" s="50"/>
      <c r="B18" s="50"/>
      <c r="C18" s="50"/>
      <c r="D18" s="50"/>
    </row>
    <row r="19" spans="1:4" ht="12.75">
      <c r="A19" s="50"/>
      <c r="B19" s="50"/>
      <c r="C19" s="50"/>
      <c r="D19" s="50"/>
    </row>
    <row r="20" spans="1:4" ht="12.75">
      <c r="A20" s="50"/>
      <c r="B20" s="50"/>
      <c r="C20" s="50"/>
      <c r="D20" s="50"/>
    </row>
    <row r="21" spans="1:4" ht="12.75">
      <c r="A21" s="50"/>
      <c r="B21" s="50"/>
      <c r="C21" s="50"/>
      <c r="D21" s="50"/>
    </row>
    <row r="22" spans="1:4" ht="12.75">
      <c r="A22" s="50"/>
      <c r="B22" s="50"/>
      <c r="C22" s="50"/>
      <c r="D22" s="50"/>
    </row>
    <row r="23" spans="1:4" ht="12.75">
      <c r="A23" s="50"/>
      <c r="B23" s="50"/>
      <c r="C23" s="50"/>
      <c r="D23" s="50"/>
    </row>
    <row r="24" spans="1:4" ht="12.75">
      <c r="A24" s="50"/>
      <c r="B24" s="50"/>
      <c r="C24" s="50"/>
      <c r="D24" s="50"/>
    </row>
    <row r="25" spans="1:4" ht="12.75">
      <c r="A25" s="50"/>
      <c r="B25" s="50"/>
      <c r="C25" s="50"/>
      <c r="D25" s="50"/>
    </row>
    <row r="26" spans="1:4" ht="12.75">
      <c r="A26" s="50"/>
      <c r="B26" s="50"/>
      <c r="C26" s="50"/>
      <c r="D26" s="50"/>
    </row>
    <row r="27" spans="1:4" ht="12.75">
      <c r="A27" s="50"/>
      <c r="B27" s="50"/>
      <c r="C27" s="50"/>
      <c r="D27" s="50"/>
    </row>
    <row r="28" spans="1:4" ht="12.75">
      <c r="A28" s="50"/>
      <c r="B28" s="50"/>
      <c r="C28" s="50"/>
      <c r="D28" s="50"/>
    </row>
    <row r="29" spans="1:4" ht="12.75">
      <c r="A29" s="50"/>
      <c r="B29" s="50"/>
      <c r="C29" s="50"/>
      <c r="D29" s="50"/>
    </row>
    <row r="30" spans="1:4" ht="12.75">
      <c r="A30" s="50"/>
      <c r="B30" s="50"/>
      <c r="C30" s="50"/>
      <c r="D30" s="50"/>
    </row>
    <row r="31" spans="1:4" ht="12.75">
      <c r="A31" s="50"/>
      <c r="B31" s="50"/>
      <c r="C31" s="50"/>
      <c r="D31" s="50"/>
    </row>
    <row r="32" spans="1:4" ht="12.75">
      <c r="A32" s="50"/>
      <c r="B32" s="50"/>
      <c r="C32" s="50"/>
      <c r="D32" s="50"/>
    </row>
    <row r="33" spans="1:4" ht="12.75">
      <c r="A33" s="50"/>
      <c r="B33" s="50"/>
      <c r="C33" s="50"/>
      <c r="D33" s="50"/>
    </row>
    <row r="34" spans="1:4" ht="12.75">
      <c r="A34" s="50"/>
      <c r="B34" s="50"/>
      <c r="C34" s="50"/>
      <c r="D34" s="50"/>
    </row>
    <row r="35" spans="1:4" ht="12.75">
      <c r="A35" s="50"/>
      <c r="B35" s="50"/>
      <c r="C35" s="50"/>
      <c r="D35" s="50"/>
    </row>
    <row r="36" spans="1:4" ht="12.75">
      <c r="A36" s="50"/>
      <c r="B36" s="50"/>
      <c r="C36" s="50"/>
      <c r="D36" s="50"/>
    </row>
    <row r="37" spans="1:4" ht="12.75">
      <c r="A37" s="50"/>
      <c r="B37" s="50"/>
      <c r="C37" s="50"/>
      <c r="D37" s="50"/>
    </row>
    <row r="38" spans="1:4" ht="12.75">
      <c r="A38" s="50"/>
      <c r="B38" s="50"/>
      <c r="C38" s="50"/>
      <c r="D38" s="50"/>
    </row>
    <row r="39" spans="1:4" ht="12.75">
      <c r="A39" s="50"/>
      <c r="B39" s="50"/>
      <c r="C39" s="50"/>
      <c r="D39" s="50"/>
    </row>
    <row r="40" spans="1:4" ht="12.75">
      <c r="A40" s="50"/>
      <c r="B40" s="50"/>
      <c r="C40" s="50"/>
      <c r="D40" s="50"/>
    </row>
    <row r="41" spans="1:4" ht="12.75">
      <c r="A41" s="50"/>
      <c r="B41" s="50"/>
      <c r="C41" s="50"/>
      <c r="D41" s="50"/>
    </row>
    <row r="42" spans="1:4" ht="12.75">
      <c r="A42" s="50"/>
      <c r="B42" s="50"/>
      <c r="C42" s="50"/>
      <c r="D42" s="50"/>
    </row>
    <row r="43" spans="1:4" ht="12.75">
      <c r="A43" s="50"/>
      <c r="B43" s="50"/>
      <c r="C43" s="50"/>
      <c r="D43" s="50"/>
    </row>
    <row r="44" spans="1:4" ht="12.75">
      <c r="A44" s="50"/>
      <c r="B44" s="50"/>
      <c r="C44" s="50"/>
      <c r="D44" s="50"/>
    </row>
    <row r="45" spans="1:4" ht="12.75">
      <c r="A45" s="50"/>
      <c r="B45" s="50"/>
      <c r="C45" s="50"/>
      <c r="D45" s="50"/>
    </row>
    <row r="46" spans="1:4" ht="12.75">
      <c r="A46" s="50"/>
      <c r="B46" s="50"/>
      <c r="C46" s="50"/>
      <c r="D46" s="50"/>
    </row>
    <row r="47" spans="1:4" ht="12.75">
      <c r="A47" s="50"/>
      <c r="B47" s="50"/>
      <c r="C47" s="50"/>
      <c r="D47" s="50"/>
    </row>
    <row r="48" spans="1:4" ht="12.75">
      <c r="A48" s="50"/>
      <c r="B48" s="50"/>
      <c r="C48" s="50"/>
      <c r="D48" s="50"/>
    </row>
    <row r="49" spans="1:4" ht="12.75">
      <c r="A49" s="50"/>
      <c r="B49" s="50"/>
      <c r="C49" s="50"/>
      <c r="D49" s="50"/>
    </row>
    <row r="50" spans="1:4" ht="12.75">
      <c r="A50" s="50"/>
      <c r="B50" s="50"/>
      <c r="C50" s="50"/>
      <c r="D50" s="50"/>
    </row>
    <row r="51" spans="1:4" ht="12.75">
      <c r="A51" s="50"/>
      <c r="B51" s="50"/>
      <c r="C51" s="50"/>
      <c r="D51" s="50"/>
    </row>
    <row r="52" spans="1:4" ht="12.75">
      <c r="A52" s="50"/>
      <c r="B52" s="50"/>
      <c r="C52" s="50"/>
      <c r="D52" s="50"/>
    </row>
    <row r="53" spans="1:4" ht="12.75">
      <c r="A53" s="50"/>
      <c r="B53" s="50"/>
      <c r="C53" s="50"/>
      <c r="D53" s="50"/>
    </row>
    <row r="54" spans="1:4" ht="12.75">
      <c r="A54" s="50"/>
      <c r="B54" s="50"/>
      <c r="C54" s="50"/>
      <c r="D54" s="50"/>
    </row>
    <row r="55" spans="1:4" ht="12.75">
      <c r="A55" s="50"/>
      <c r="B55" s="50"/>
      <c r="C55" s="50"/>
      <c r="D55" s="50"/>
    </row>
    <row r="56" spans="1:4" ht="12.75">
      <c r="A56" s="50"/>
      <c r="B56" s="50"/>
      <c r="C56" s="50"/>
      <c r="D56" s="50"/>
    </row>
    <row r="57" spans="1:4" ht="12.75">
      <c r="A57" s="50"/>
      <c r="B57" s="50"/>
      <c r="C57" s="50"/>
      <c r="D57" s="50"/>
    </row>
    <row r="58" spans="1:4" ht="12.75">
      <c r="A58" s="50"/>
      <c r="B58" s="50"/>
      <c r="C58" s="50"/>
      <c r="D58" s="50"/>
    </row>
    <row r="59" spans="1:4" ht="12.75">
      <c r="A59" s="50"/>
      <c r="B59" s="50"/>
      <c r="C59" s="50"/>
      <c r="D59" s="50"/>
    </row>
    <row r="60" spans="1:4" ht="12.75">
      <c r="A60" s="50"/>
      <c r="B60" s="50"/>
      <c r="C60" s="50"/>
      <c r="D60" s="50"/>
    </row>
    <row r="61" spans="1:4" ht="12.75">
      <c r="A61" s="50"/>
      <c r="B61" s="50"/>
      <c r="C61" s="50"/>
      <c r="D61" s="50"/>
    </row>
    <row r="62" spans="1:4" ht="12.75">
      <c r="A62" s="50"/>
      <c r="B62" s="50"/>
      <c r="C62" s="50"/>
      <c r="D62" s="50"/>
    </row>
    <row r="63" spans="1:4" ht="12.75">
      <c r="A63" s="50"/>
      <c r="B63" s="50"/>
      <c r="C63" s="50"/>
      <c r="D63" s="50"/>
    </row>
    <row r="64" spans="1:4" ht="12.75">
      <c r="A64" s="50"/>
      <c r="B64" s="50"/>
      <c r="C64" s="50"/>
      <c r="D64" s="50"/>
    </row>
    <row r="65" spans="1:4" ht="12.75">
      <c r="A65" s="50"/>
      <c r="B65" s="50"/>
      <c r="C65" s="50"/>
      <c r="D65" s="50"/>
    </row>
    <row r="66" spans="1:4" ht="12.75">
      <c r="A66" s="50"/>
      <c r="B66" s="50"/>
      <c r="C66" s="50"/>
      <c r="D66" s="50"/>
    </row>
    <row r="67" spans="1:4" ht="12.75">
      <c r="A67" s="50"/>
      <c r="B67" s="50"/>
      <c r="C67" s="50"/>
      <c r="D67" s="50"/>
    </row>
    <row r="68" spans="1:4" ht="12.75">
      <c r="A68" s="50"/>
      <c r="B68" s="50"/>
      <c r="C68" s="50"/>
      <c r="D68" s="50"/>
    </row>
    <row r="69" spans="1:4" ht="12.75">
      <c r="A69" s="50"/>
      <c r="B69" s="50"/>
      <c r="C69" s="50"/>
      <c r="D69" s="50"/>
    </row>
    <row r="70" spans="1:4" ht="12.75">
      <c r="A70" s="50"/>
      <c r="B70" s="50"/>
      <c r="C70" s="50"/>
      <c r="D70" s="50"/>
    </row>
    <row r="71" spans="1:4" ht="12.75">
      <c r="A71" s="50"/>
      <c r="B71" s="50"/>
      <c r="C71" s="50"/>
      <c r="D71" s="50"/>
    </row>
    <row r="72" spans="1:4" ht="12.75">
      <c r="A72" s="50"/>
      <c r="B72" s="50"/>
      <c r="C72" s="50"/>
      <c r="D72" s="50"/>
    </row>
    <row r="73" spans="1:4" ht="12.75">
      <c r="A73" s="50"/>
      <c r="B73" s="50"/>
      <c r="C73" s="50"/>
      <c r="D73" s="50"/>
    </row>
    <row r="74" spans="1:4" ht="12.75">
      <c r="A74" s="50"/>
      <c r="B74" s="50"/>
      <c r="C74" s="50"/>
      <c r="D74" s="50"/>
    </row>
    <row r="75" spans="1:4" ht="12.75">
      <c r="A75" s="50"/>
      <c r="B75" s="50"/>
      <c r="C75" s="50"/>
      <c r="D75" s="50"/>
    </row>
    <row r="76" spans="1:4" ht="12.75">
      <c r="A76" s="50"/>
      <c r="B76" s="50"/>
      <c r="C76" s="50"/>
      <c r="D76" s="50"/>
    </row>
    <row r="77" spans="1:4" ht="12.75">
      <c r="A77" s="50"/>
      <c r="B77" s="50"/>
      <c r="C77" s="50"/>
      <c r="D77" s="50"/>
    </row>
    <row r="78" spans="1:4" ht="12.75">
      <c r="A78" s="50"/>
      <c r="B78" s="50"/>
      <c r="C78" s="50"/>
      <c r="D78" s="50"/>
    </row>
    <row r="79" spans="1:4" ht="12.75">
      <c r="A79" s="50"/>
      <c r="B79" s="50"/>
      <c r="C79" s="50"/>
      <c r="D79" s="50"/>
    </row>
    <row r="80" spans="1:4" ht="12.75">
      <c r="A80" s="50"/>
      <c r="B80" s="50"/>
      <c r="C80" s="50"/>
      <c r="D80" s="50"/>
    </row>
    <row r="81" spans="1:4" ht="12.75">
      <c r="A81" s="50"/>
      <c r="B81" s="50"/>
      <c r="C81" s="50"/>
      <c r="D81" s="50"/>
    </row>
    <row r="82" spans="1:4" ht="12.75">
      <c r="A82" s="50"/>
      <c r="B82" s="50"/>
      <c r="C82" s="50"/>
      <c r="D82" s="50"/>
    </row>
    <row r="83" spans="1:4" ht="12.75">
      <c r="A83" s="50"/>
      <c r="B83" s="50"/>
      <c r="C83" s="50"/>
      <c r="D83" s="50"/>
    </row>
    <row r="84" spans="1:4" ht="12.75">
      <c r="A84" s="50"/>
      <c r="B84" s="50"/>
      <c r="C84" s="50"/>
      <c r="D84" s="50"/>
    </row>
    <row r="85" spans="1:4" ht="12.75">
      <c r="A85" s="50"/>
      <c r="B85" s="50"/>
      <c r="C85" s="50"/>
      <c r="D85" s="50"/>
    </row>
    <row r="86" spans="1:4" ht="12.75">
      <c r="A86" s="50"/>
      <c r="B86" s="50"/>
      <c r="C86" s="50"/>
      <c r="D86" s="50"/>
    </row>
    <row r="87" spans="1:4" ht="12.75">
      <c r="A87" s="50"/>
      <c r="B87" s="50"/>
      <c r="C87" s="50"/>
      <c r="D87" s="50"/>
    </row>
    <row r="88" spans="1:4" ht="12.75">
      <c r="A88" s="50"/>
      <c r="B88" s="50"/>
      <c r="C88" s="50"/>
      <c r="D88" s="50"/>
    </row>
    <row r="89" spans="1:4" ht="12.75">
      <c r="A89" s="50"/>
      <c r="B89" s="50"/>
      <c r="C89" s="50"/>
      <c r="D89" s="50"/>
    </row>
    <row r="90" spans="1:4" ht="12.75">
      <c r="A90" s="50"/>
      <c r="B90" s="50"/>
      <c r="C90" s="50"/>
      <c r="D90" s="50"/>
    </row>
    <row r="91" spans="1:4" ht="12.75">
      <c r="A91" s="50"/>
      <c r="B91" s="50"/>
      <c r="C91" s="50"/>
      <c r="D91" s="50"/>
    </row>
    <row r="92" spans="1:4" ht="12.75">
      <c r="A92" s="50"/>
      <c r="B92" s="50"/>
      <c r="C92" s="50"/>
      <c r="D92" s="50"/>
    </row>
    <row r="93" spans="1:4" ht="12.75">
      <c r="A93" s="50"/>
      <c r="B93" s="50"/>
      <c r="C93" s="50"/>
      <c r="D93" s="50"/>
    </row>
    <row r="94" spans="1:4" ht="12.75">
      <c r="A94" s="50"/>
      <c r="B94" s="50"/>
      <c r="C94" s="50"/>
      <c r="D94" s="50"/>
    </row>
    <row r="95" spans="1:4" ht="12.75">
      <c r="A95" s="50"/>
      <c r="B95" s="50"/>
      <c r="C95" s="50"/>
      <c r="D95" s="50"/>
    </row>
    <row r="96" spans="1:4" ht="12.75">
      <c r="A96" s="50"/>
      <c r="B96" s="50"/>
      <c r="C96" s="50"/>
      <c r="D96" s="50"/>
    </row>
    <row r="97" spans="1:4" ht="12.75">
      <c r="A97" s="50"/>
      <c r="B97" s="50"/>
      <c r="C97" s="50"/>
      <c r="D97" s="50"/>
    </row>
    <row r="98" spans="1:4" ht="12.75">
      <c r="A98" s="50"/>
      <c r="B98" s="50"/>
      <c r="C98" s="50"/>
      <c r="D98" s="50"/>
    </row>
    <row r="99" spans="1:4" ht="12.75">
      <c r="A99" s="50"/>
      <c r="B99" s="50"/>
      <c r="C99" s="50"/>
      <c r="D99" s="50"/>
    </row>
    <row r="100" spans="1:4" ht="12.75">
      <c r="A100" s="50"/>
      <c r="B100" s="50"/>
      <c r="C100" s="50"/>
      <c r="D100" s="50"/>
    </row>
    <row r="101" spans="1:4" ht="12.75">
      <c r="A101" s="50"/>
      <c r="B101" s="50"/>
      <c r="C101" s="50"/>
      <c r="D101" s="50"/>
    </row>
    <row r="102" spans="1:4" ht="12.75">
      <c r="A102" s="50"/>
      <c r="B102" s="50"/>
      <c r="C102" s="50"/>
      <c r="D102" s="50"/>
    </row>
    <row r="103" spans="1:4" ht="12.75">
      <c r="A103" s="50"/>
      <c r="B103" s="50"/>
      <c r="C103" s="50"/>
      <c r="D103" s="50"/>
    </row>
    <row r="104" spans="1:4" ht="12.75">
      <c r="A104" s="50"/>
      <c r="B104" s="50"/>
      <c r="C104" s="50"/>
      <c r="D104" s="50"/>
    </row>
    <row r="105" spans="1:4" ht="12.75">
      <c r="A105" s="50"/>
      <c r="B105" s="50"/>
      <c r="C105" s="50"/>
      <c r="D105" s="50"/>
    </row>
    <row r="106" spans="1:4" ht="12.75">
      <c r="A106" s="50"/>
      <c r="B106" s="50"/>
      <c r="C106" s="50"/>
      <c r="D106" s="50"/>
    </row>
    <row r="107" spans="1:4" ht="12.75">
      <c r="A107" s="50"/>
      <c r="B107" s="50"/>
      <c r="C107" s="50"/>
      <c r="D107" s="50"/>
    </row>
    <row r="108" spans="1:4" ht="12.75">
      <c r="A108" s="50"/>
      <c r="B108" s="50"/>
      <c r="C108" s="50"/>
      <c r="D108" s="50"/>
    </row>
    <row r="109" spans="1:4" ht="12.75">
      <c r="A109" s="50"/>
      <c r="B109" s="50"/>
      <c r="C109" s="50"/>
      <c r="D109" s="50"/>
    </row>
    <row r="110" spans="1:4" ht="12.75">
      <c r="A110" s="50"/>
      <c r="B110" s="50"/>
      <c r="C110" s="50"/>
      <c r="D110" s="50"/>
    </row>
    <row r="111" spans="1:4" ht="12.75">
      <c r="A111" s="50"/>
      <c r="B111" s="50"/>
      <c r="C111" s="50"/>
      <c r="D111" s="50"/>
    </row>
    <row r="112" spans="1:4" ht="12.75">
      <c r="A112" s="50"/>
      <c r="B112" s="50"/>
      <c r="C112" s="50"/>
      <c r="D112" s="50"/>
    </row>
    <row r="113" spans="1:4" ht="12.75">
      <c r="A113" s="50"/>
      <c r="B113" s="50"/>
      <c r="C113" s="50"/>
      <c r="D113" s="50"/>
    </row>
    <row r="114" spans="1:4" ht="12.75">
      <c r="A114" s="50"/>
      <c r="B114" s="50"/>
      <c r="C114" s="50"/>
      <c r="D114" s="50"/>
    </row>
    <row r="115" spans="1:4" ht="12.75">
      <c r="A115" s="50"/>
      <c r="B115" s="50"/>
      <c r="C115" s="50"/>
      <c r="D115" s="50"/>
    </row>
    <row r="116" spans="1:4" ht="12.75">
      <c r="A116" s="50"/>
      <c r="B116" s="50"/>
      <c r="C116" s="50"/>
      <c r="D116" s="50"/>
    </row>
    <row r="117" spans="1:4" ht="12.75">
      <c r="A117" s="50"/>
      <c r="B117" s="50"/>
      <c r="C117" s="50"/>
      <c r="D117" s="50"/>
    </row>
    <row r="118" spans="1:4" ht="12.75">
      <c r="A118" s="50"/>
      <c r="B118" s="50"/>
      <c r="C118" s="50"/>
      <c r="D118" s="50"/>
    </row>
    <row r="119" spans="1:4" ht="12.75">
      <c r="A119" s="50"/>
      <c r="B119" s="50"/>
      <c r="C119" s="50"/>
      <c r="D119" s="50"/>
    </row>
    <row r="120" spans="1:4" ht="12.75">
      <c r="A120" s="50"/>
      <c r="B120" s="50"/>
      <c r="C120" s="50"/>
      <c r="D120" s="50"/>
    </row>
    <row r="121" spans="1:4" ht="12.75">
      <c r="A121" s="50"/>
      <c r="B121" s="50"/>
      <c r="C121" s="50"/>
      <c r="D121" s="50"/>
    </row>
    <row r="122" spans="1:4" ht="12.75">
      <c r="A122" s="50"/>
      <c r="B122" s="50"/>
      <c r="C122" s="50"/>
      <c r="D122" s="50"/>
    </row>
    <row r="123" spans="1:4" ht="12.75">
      <c r="A123" s="50"/>
      <c r="B123" s="50"/>
      <c r="C123" s="50"/>
      <c r="D123" s="50"/>
    </row>
    <row r="124" spans="1:4" ht="12.75">
      <c r="A124" s="50"/>
      <c r="B124" s="50"/>
      <c r="C124" s="50"/>
      <c r="D124" s="50"/>
    </row>
    <row r="125" spans="1:4" ht="12.75">
      <c r="A125" s="50"/>
      <c r="B125" s="50"/>
      <c r="C125" s="50"/>
      <c r="D125" s="50"/>
    </row>
    <row r="126" spans="1:4" ht="12.75">
      <c r="A126" s="50"/>
      <c r="B126" s="50"/>
      <c r="C126" s="50"/>
      <c r="D126" s="50"/>
    </row>
    <row r="127" spans="1:4" ht="12.75">
      <c r="A127" s="50"/>
      <c r="B127" s="50"/>
      <c r="C127" s="50"/>
      <c r="D127" s="50"/>
    </row>
    <row r="128" spans="1:4" ht="12.75">
      <c r="A128" s="50"/>
      <c r="B128" s="50"/>
      <c r="C128" s="50"/>
      <c r="D128" s="50"/>
    </row>
    <row r="129" spans="1:4" ht="12.75">
      <c r="A129" s="50"/>
      <c r="B129" s="50"/>
      <c r="C129" s="50"/>
      <c r="D129" s="50"/>
    </row>
    <row r="130" spans="1:4" ht="12.75">
      <c r="A130" s="50"/>
      <c r="B130" s="50"/>
      <c r="C130" s="50"/>
      <c r="D130" s="50"/>
    </row>
    <row r="131" spans="1:4" ht="12.75">
      <c r="A131" s="50"/>
      <c r="B131" s="50"/>
      <c r="C131" s="50"/>
      <c r="D131" s="50"/>
    </row>
    <row r="132" spans="1:4" ht="12.75">
      <c r="A132" s="50"/>
      <c r="B132" s="50"/>
      <c r="C132" s="50"/>
      <c r="D132" s="50"/>
    </row>
    <row r="133" spans="1:4" ht="12.75">
      <c r="A133" s="50"/>
      <c r="B133" s="50"/>
      <c r="C133" s="50"/>
      <c r="D133" s="50"/>
    </row>
    <row r="134" spans="1:4" ht="12.75">
      <c r="A134" s="50"/>
      <c r="B134" s="50"/>
      <c r="C134" s="50"/>
      <c r="D134" s="50"/>
    </row>
    <row r="135" spans="1:4" ht="12.75">
      <c r="A135" s="50"/>
      <c r="B135" s="50"/>
      <c r="C135" s="50"/>
      <c r="D135" s="50"/>
    </row>
    <row r="136" spans="1:4" ht="12.75">
      <c r="A136" s="50"/>
      <c r="B136" s="50"/>
      <c r="C136" s="50"/>
      <c r="D136" s="50"/>
    </row>
    <row r="137" spans="1:4" ht="12.75">
      <c r="A137" s="50"/>
      <c r="B137" s="50"/>
      <c r="C137" s="50"/>
      <c r="D137" s="50"/>
    </row>
    <row r="138" spans="1:4" ht="12.75">
      <c r="A138" s="50"/>
      <c r="B138" s="50"/>
      <c r="C138" s="50"/>
      <c r="D138" s="50"/>
    </row>
    <row r="139" spans="1:4" ht="12.75">
      <c r="A139" s="50"/>
      <c r="B139" s="50"/>
      <c r="C139" s="50"/>
      <c r="D139" s="50"/>
    </row>
    <row r="140" spans="1:4" ht="12.75">
      <c r="A140" s="50"/>
      <c r="B140" s="50"/>
      <c r="C140" s="50"/>
      <c r="D140" s="50"/>
    </row>
    <row r="141" spans="1:4" ht="12.75">
      <c r="A141" s="50"/>
      <c r="B141" s="50"/>
      <c r="C141" s="50"/>
      <c r="D141" s="50"/>
    </row>
    <row r="142" spans="1:4" ht="12.75">
      <c r="A142" s="50"/>
      <c r="B142" s="50"/>
      <c r="C142" s="50"/>
      <c r="D142" s="50"/>
    </row>
    <row r="143" spans="1:4" ht="12.75">
      <c r="A143" s="50"/>
      <c r="B143" s="50"/>
      <c r="C143" s="50"/>
      <c r="D143" s="50"/>
    </row>
    <row r="144" spans="1:4" ht="12.75">
      <c r="A144" s="50"/>
      <c r="B144" s="50"/>
      <c r="C144" s="50"/>
      <c r="D144" s="50"/>
    </row>
    <row r="145" spans="1:4" ht="12.75">
      <c r="A145" s="50"/>
      <c r="B145" s="50"/>
      <c r="C145" s="50"/>
      <c r="D145" s="50"/>
    </row>
    <row r="146" spans="1:4" ht="12.75">
      <c r="A146" s="50"/>
      <c r="B146" s="50"/>
      <c r="C146" s="50"/>
      <c r="D146" s="50"/>
    </row>
    <row r="147" spans="1:4" ht="12.75">
      <c r="A147" s="50"/>
      <c r="B147" s="50"/>
      <c r="C147" s="50"/>
      <c r="D147" s="50"/>
    </row>
    <row r="148" spans="1:4" ht="12.75">
      <c r="A148" s="50"/>
      <c r="B148" s="50"/>
      <c r="C148" s="50"/>
      <c r="D148" s="50"/>
    </row>
    <row r="149" spans="1:4" ht="12.75">
      <c r="A149" s="50"/>
      <c r="B149" s="50"/>
      <c r="C149" s="50"/>
      <c r="D149" s="50"/>
    </row>
    <row r="150" spans="1:4" ht="12.75">
      <c r="A150" s="50"/>
      <c r="B150" s="50"/>
      <c r="C150" s="50"/>
      <c r="D150" s="50"/>
    </row>
    <row r="151" spans="1:4" ht="12.75">
      <c r="A151" s="50"/>
      <c r="B151" s="50"/>
      <c r="C151" s="50"/>
      <c r="D151" s="50"/>
    </row>
    <row r="152" spans="1:4" ht="12.75">
      <c r="A152" s="50"/>
      <c r="B152" s="50"/>
      <c r="C152" s="50"/>
      <c r="D152" s="50"/>
    </row>
    <row r="153" spans="1:4" ht="12.75">
      <c r="A153" s="50"/>
      <c r="B153" s="50"/>
      <c r="C153" s="50"/>
      <c r="D153" s="50"/>
    </row>
    <row r="154" spans="1:4" ht="12.75">
      <c r="A154" s="50"/>
      <c r="B154" s="50"/>
      <c r="C154" s="50"/>
      <c r="D154" s="50"/>
    </row>
    <row r="155" spans="1:4" ht="12.75">
      <c r="A155" s="50"/>
      <c r="B155" s="50"/>
      <c r="C155" s="50"/>
      <c r="D155" s="50"/>
    </row>
    <row r="156" spans="1:4" ht="12.75">
      <c r="A156" s="50"/>
      <c r="B156" s="50"/>
      <c r="C156" s="50"/>
      <c r="D156" s="50"/>
    </row>
    <row r="157" spans="1:4" ht="12.75">
      <c r="A157" s="50"/>
      <c r="B157" s="50"/>
      <c r="C157" s="50"/>
      <c r="D157" s="50"/>
    </row>
    <row r="158" spans="1:4" ht="12.75">
      <c r="A158" s="50"/>
      <c r="B158" s="50"/>
      <c r="C158" s="50"/>
      <c r="D158" s="50"/>
    </row>
    <row r="159" spans="1:4" ht="12.75">
      <c r="A159" s="50"/>
      <c r="B159" s="50"/>
      <c r="C159" s="50"/>
      <c r="D159" s="50"/>
    </row>
    <row r="160" spans="1:4" ht="12.75">
      <c r="A160" s="50"/>
      <c r="B160" s="50"/>
      <c r="C160" s="50"/>
      <c r="D160" s="50"/>
    </row>
    <row r="161" spans="1:4" ht="12.75">
      <c r="A161" s="50"/>
      <c r="B161" s="50"/>
      <c r="C161" s="50"/>
      <c r="D161" s="50"/>
    </row>
    <row r="162" spans="1:4" ht="12.75">
      <c r="A162" s="50"/>
      <c r="B162" s="50"/>
      <c r="C162" s="50"/>
      <c r="D162" s="50"/>
    </row>
    <row r="163" spans="1:4" ht="12.75">
      <c r="A163" s="50"/>
      <c r="B163" s="50"/>
      <c r="C163" s="50"/>
      <c r="D163" s="50"/>
    </row>
    <row r="164" spans="1:4" ht="12.75">
      <c r="A164" s="50"/>
      <c r="B164" s="50"/>
      <c r="C164" s="50"/>
      <c r="D164" s="50"/>
    </row>
    <row r="165" spans="1:4" ht="12.75">
      <c r="A165" s="50"/>
      <c r="B165" s="50"/>
      <c r="C165" s="50"/>
      <c r="D165" s="50"/>
    </row>
    <row r="166" spans="1:4" ht="12.75">
      <c r="A166" s="50"/>
      <c r="B166" s="50"/>
      <c r="C166" s="50"/>
      <c r="D166" s="50"/>
    </row>
    <row r="167" spans="1:4" ht="12.75">
      <c r="A167" s="50"/>
      <c r="B167" s="50"/>
      <c r="C167" s="50"/>
      <c r="D167" s="50"/>
    </row>
    <row r="168" spans="1:4" ht="12.75">
      <c r="A168" s="50"/>
      <c r="B168" s="50"/>
      <c r="C168" s="50"/>
      <c r="D168" s="50"/>
    </row>
    <row r="169" spans="1:4" ht="12.75">
      <c r="A169" s="50"/>
      <c r="B169" s="50"/>
      <c r="C169" s="50"/>
      <c r="D169" s="50"/>
    </row>
    <row r="170" spans="1:4" ht="12.75">
      <c r="A170" s="50"/>
      <c r="B170" s="50"/>
      <c r="C170" s="50"/>
      <c r="D170" s="50"/>
    </row>
    <row r="171" spans="1:4" ht="12.75">
      <c r="A171" s="50"/>
      <c r="B171" s="50"/>
      <c r="C171" s="50"/>
      <c r="D171" s="50"/>
    </row>
    <row r="172" spans="1:4" ht="12.75">
      <c r="A172" s="50"/>
      <c r="B172" s="50"/>
      <c r="C172" s="50"/>
      <c r="D172" s="50"/>
    </row>
    <row r="173" spans="1:4" ht="12.75">
      <c r="A173" s="50"/>
      <c r="B173" s="50"/>
      <c r="C173" s="50"/>
      <c r="D173" s="50"/>
    </row>
    <row r="174" spans="1:4" ht="12.75">
      <c r="A174" s="50"/>
      <c r="B174" s="50"/>
      <c r="C174" s="50"/>
      <c r="D174" s="50"/>
    </row>
    <row r="175" spans="1:4" ht="12.75">
      <c r="A175" s="50"/>
      <c r="B175" s="50"/>
      <c r="C175" s="50"/>
      <c r="D175" s="50"/>
    </row>
    <row r="176" spans="1:4" ht="12.75">
      <c r="A176" s="50"/>
      <c r="B176" s="50"/>
      <c r="C176" s="50"/>
      <c r="D176" s="50"/>
    </row>
    <row r="177" spans="1:4" ht="12.75">
      <c r="A177" s="50"/>
      <c r="B177" s="50"/>
      <c r="C177" s="50"/>
      <c r="D177" s="50"/>
    </row>
    <row r="178" spans="1:4" ht="12.75">
      <c r="A178" s="50"/>
      <c r="B178" s="50"/>
      <c r="C178" s="50"/>
      <c r="D178" s="50"/>
    </row>
    <row r="179" spans="1:4" ht="12.75">
      <c r="A179" s="50"/>
      <c r="B179" s="50"/>
      <c r="C179" s="50"/>
      <c r="D179" s="50"/>
    </row>
    <row r="180" spans="1:4" ht="12.75">
      <c r="A180" s="50"/>
      <c r="B180" s="50"/>
      <c r="C180" s="50"/>
      <c r="D180" s="50"/>
    </row>
    <row r="181" spans="1:4" ht="12.75">
      <c r="A181" s="50"/>
      <c r="B181" s="50"/>
      <c r="C181" s="50"/>
      <c r="D181" s="50"/>
    </row>
    <row r="182" spans="1:4" ht="12.75">
      <c r="A182" s="50"/>
      <c r="B182" s="50"/>
      <c r="C182" s="50"/>
      <c r="D182" s="50"/>
    </row>
    <row r="183" spans="1:4" ht="12.75">
      <c r="A183" s="50"/>
      <c r="B183" s="50"/>
      <c r="C183" s="50"/>
      <c r="D183" s="50"/>
    </row>
    <row r="184" spans="1:4" ht="12.75">
      <c r="A184" s="50"/>
      <c r="B184" s="50"/>
      <c r="C184" s="50"/>
      <c r="D184" s="50"/>
    </row>
    <row r="185" spans="1:4" ht="12.75">
      <c r="A185" s="50"/>
      <c r="B185" s="50"/>
      <c r="C185" s="50"/>
      <c r="D185" s="50"/>
    </row>
    <row r="186" spans="1:4" ht="12.75">
      <c r="A186" s="50"/>
      <c r="B186" s="50"/>
      <c r="C186" s="50"/>
      <c r="D186" s="50"/>
    </row>
    <row r="187" spans="1:4" ht="12.75">
      <c r="A187" s="50"/>
      <c r="B187" s="50"/>
      <c r="C187" s="50"/>
      <c r="D187" s="50"/>
    </row>
    <row r="188" spans="1:4" ht="12.75">
      <c r="A188" s="50"/>
      <c r="B188" s="50"/>
      <c r="C188" s="50"/>
      <c r="D188" s="50"/>
    </row>
    <row r="189" spans="1:4" ht="12.75">
      <c r="A189" s="50"/>
      <c r="B189" s="50"/>
      <c r="C189" s="50"/>
      <c r="D189" s="50"/>
    </row>
    <row r="190" spans="1:4" ht="12.75">
      <c r="A190" s="50"/>
      <c r="B190" s="50"/>
      <c r="C190" s="50"/>
      <c r="D190" s="50"/>
    </row>
    <row r="191" spans="1:4" ht="12.75">
      <c r="A191" s="50"/>
      <c r="B191" s="50"/>
      <c r="C191" s="50"/>
      <c r="D191" s="50"/>
    </row>
    <row r="192" spans="1:4" ht="12.75">
      <c r="A192" s="50"/>
      <c r="B192" s="50"/>
      <c r="C192" s="50"/>
      <c r="D192" s="50"/>
    </row>
    <row r="193" spans="1:4" ht="12.75">
      <c r="A193" s="50"/>
      <c r="B193" s="50"/>
      <c r="C193" s="50"/>
      <c r="D193" s="50"/>
    </row>
    <row r="194" spans="1:4" ht="12.75">
      <c r="A194" s="50"/>
      <c r="B194" s="50"/>
      <c r="C194" s="50"/>
      <c r="D194" s="50"/>
    </row>
    <row r="195" spans="1:4" ht="12.75">
      <c r="A195" s="50"/>
      <c r="B195" s="50"/>
      <c r="C195" s="50"/>
      <c r="D195" s="50"/>
    </row>
    <row r="196" spans="1:4" ht="12.75">
      <c r="A196" s="50"/>
      <c r="B196" s="50"/>
      <c r="C196" s="50"/>
      <c r="D196" s="50"/>
    </row>
    <row r="197" spans="1:4" ht="12.75">
      <c r="A197" s="50"/>
      <c r="B197" s="50"/>
      <c r="C197" s="50"/>
      <c r="D197" s="50"/>
    </row>
    <row r="198" spans="1:4" ht="12.75">
      <c r="A198" s="50"/>
      <c r="B198" s="50"/>
      <c r="C198" s="50"/>
      <c r="D198" s="50"/>
    </row>
    <row r="199" spans="1:4" ht="12.75">
      <c r="A199" s="50"/>
      <c r="B199" s="50"/>
      <c r="C199" s="50"/>
      <c r="D199" s="50"/>
    </row>
    <row r="200" spans="1:4" ht="12.75">
      <c r="A200" s="50"/>
      <c r="B200" s="50"/>
      <c r="C200" s="50"/>
      <c r="D200" s="50"/>
    </row>
    <row r="201" spans="1:4" ht="12.75">
      <c r="A201" s="50"/>
      <c r="B201" s="50"/>
      <c r="C201" s="50"/>
      <c r="D201" s="50"/>
    </row>
    <row r="202" spans="1:4" ht="12.75">
      <c r="A202" s="50"/>
      <c r="B202" s="50"/>
      <c r="C202" s="50"/>
      <c r="D202" s="50"/>
    </row>
    <row r="203" spans="1:4" ht="12.75">
      <c r="A203" s="50"/>
      <c r="B203" s="50"/>
      <c r="C203" s="50"/>
      <c r="D203" s="50"/>
    </row>
    <row r="204" spans="1:4" ht="12.75">
      <c r="A204" s="50"/>
      <c r="B204" s="50"/>
      <c r="C204" s="50"/>
      <c r="D204" s="50"/>
    </row>
    <row r="205" spans="1:4" ht="12.75">
      <c r="A205" s="50"/>
      <c r="B205" s="50"/>
      <c r="C205" s="50"/>
      <c r="D205" s="50"/>
    </row>
    <row r="206" spans="1:4" ht="12.75">
      <c r="A206" s="50"/>
      <c r="B206" s="50"/>
      <c r="C206" s="50"/>
      <c r="D206" s="50"/>
    </row>
    <row r="207" spans="1:4" ht="12.75">
      <c r="A207" s="50"/>
      <c r="B207" s="50"/>
      <c r="C207" s="50"/>
      <c r="D207" s="50"/>
    </row>
    <row r="208" spans="1:4" ht="12.75">
      <c r="A208" s="50"/>
      <c r="B208" s="50"/>
      <c r="C208" s="50"/>
      <c r="D208" s="50"/>
    </row>
    <row r="209" spans="1:4" ht="12.75">
      <c r="A209" s="50"/>
      <c r="B209" s="50"/>
      <c r="C209" s="50"/>
      <c r="D209" s="50"/>
    </row>
    <row r="210" spans="1:4" ht="12.75">
      <c r="A210" s="50"/>
      <c r="B210" s="50"/>
      <c r="C210" s="50"/>
      <c r="D210" s="50"/>
    </row>
    <row r="211" spans="1:4" ht="12.75">
      <c r="A211" s="50"/>
      <c r="B211" s="50"/>
      <c r="C211" s="50"/>
      <c r="D211" s="50"/>
    </row>
    <row r="212" spans="1:4" ht="12.75">
      <c r="A212" s="50"/>
      <c r="B212" s="50"/>
      <c r="C212" s="50"/>
      <c r="D212" s="50"/>
    </row>
    <row r="213" spans="1:4" ht="12.75">
      <c r="A213" s="50"/>
      <c r="B213" s="50"/>
      <c r="C213" s="50"/>
      <c r="D213" s="50"/>
    </row>
    <row r="214" spans="1:4" ht="12.75">
      <c r="A214" s="50"/>
      <c r="B214" s="50"/>
      <c r="C214" s="50"/>
      <c r="D214" s="50"/>
    </row>
    <row r="215" spans="1:4" ht="12.75">
      <c r="A215" s="50"/>
      <c r="B215" s="50"/>
      <c r="C215" s="50"/>
      <c r="D215" s="50"/>
    </row>
    <row r="216" spans="1:4" ht="12.75">
      <c r="A216" s="50"/>
      <c r="B216" s="50"/>
      <c r="C216" s="50"/>
      <c r="D216" s="50"/>
    </row>
    <row r="217" spans="1:4" ht="12.75">
      <c r="A217" s="50"/>
      <c r="B217" s="50"/>
      <c r="C217" s="50"/>
      <c r="D217" s="50"/>
    </row>
    <row r="218" spans="1:4" ht="12.75">
      <c r="A218" s="50"/>
      <c r="B218" s="50"/>
      <c r="C218" s="50"/>
      <c r="D218" s="50"/>
    </row>
    <row r="219" spans="1:4" ht="12.75">
      <c r="A219" s="50"/>
      <c r="B219" s="50"/>
      <c r="C219" s="50"/>
      <c r="D219" s="50"/>
    </row>
    <row r="220" spans="1:4" ht="12.75">
      <c r="A220" s="50"/>
      <c r="B220" s="50"/>
      <c r="C220" s="50"/>
      <c r="D220" s="50"/>
    </row>
    <row r="221" spans="1:4" ht="12.75">
      <c r="A221" s="50"/>
      <c r="B221" s="50"/>
      <c r="C221" s="50"/>
      <c r="D221" s="50"/>
    </row>
    <row r="222" spans="1:4" ht="12.75">
      <c r="A222" s="50"/>
      <c r="B222" s="50"/>
      <c r="C222" s="50"/>
      <c r="D222" s="50"/>
    </row>
    <row r="223" spans="1:4" ht="12.75">
      <c r="A223" s="50"/>
      <c r="B223" s="50"/>
      <c r="C223" s="50"/>
      <c r="D223" s="50"/>
    </row>
    <row r="224" spans="1:4" ht="12.75">
      <c r="A224" s="50"/>
      <c r="B224" s="50"/>
      <c r="C224" s="50"/>
      <c r="D224" s="50"/>
    </row>
    <row r="225" spans="1:4" ht="12.75">
      <c r="A225" s="50"/>
      <c r="B225" s="50"/>
      <c r="C225" s="50"/>
      <c r="D225" s="50"/>
    </row>
    <row r="226" spans="1:4" ht="12.75">
      <c r="A226" s="50"/>
      <c r="B226" s="50"/>
      <c r="C226" s="50"/>
      <c r="D226" s="50"/>
    </row>
    <row r="227" spans="1:4" ht="12.75">
      <c r="A227" s="50"/>
      <c r="B227" s="50"/>
      <c r="C227" s="50"/>
      <c r="D227" s="50"/>
    </row>
    <row r="228" spans="1:4" ht="12.75">
      <c r="A228" s="50"/>
      <c r="B228" s="50"/>
      <c r="C228" s="50"/>
      <c r="D228" s="50"/>
    </row>
    <row r="229" spans="1:4" ht="12.75">
      <c r="A229" s="50"/>
      <c r="B229" s="50"/>
      <c r="C229" s="50"/>
      <c r="D229" s="50"/>
    </row>
    <row r="230" spans="1:4" ht="12.75">
      <c r="A230" s="50"/>
      <c r="B230" s="50"/>
      <c r="C230" s="50"/>
      <c r="D230" s="50"/>
    </row>
    <row r="231" spans="1:4" ht="12.75">
      <c r="A231" s="50"/>
      <c r="B231" s="50"/>
      <c r="C231" s="50"/>
      <c r="D231" s="50"/>
    </row>
    <row r="232" spans="1:4" ht="12.75">
      <c r="A232" s="50"/>
      <c r="B232" s="50"/>
      <c r="C232" s="50"/>
      <c r="D232" s="50"/>
    </row>
    <row r="233" spans="1:4" ht="12.75">
      <c r="A233" s="50"/>
      <c r="B233" s="50"/>
      <c r="C233" s="50"/>
      <c r="D233" s="50"/>
    </row>
    <row r="234" spans="1:4" ht="12.75">
      <c r="A234" s="50"/>
      <c r="B234" s="50"/>
      <c r="C234" s="50"/>
      <c r="D234" s="50"/>
    </row>
    <row r="235" spans="1:4" ht="12.75">
      <c r="A235" s="50"/>
      <c r="B235" s="50"/>
      <c r="C235" s="50"/>
      <c r="D235" s="50"/>
    </row>
    <row r="236" spans="1:4" ht="12.75">
      <c r="A236" s="50"/>
      <c r="B236" s="50"/>
      <c r="C236" s="50"/>
      <c r="D236" s="50"/>
    </row>
    <row r="237" spans="1:4" ht="12.75">
      <c r="A237" s="50"/>
      <c r="B237" s="50"/>
      <c r="C237" s="50"/>
      <c r="D237" s="50"/>
    </row>
    <row r="238" spans="1:4" ht="12.75">
      <c r="A238" s="50"/>
      <c r="B238" s="50"/>
      <c r="C238" s="50"/>
      <c r="D238" s="50"/>
    </row>
    <row r="239" spans="1:4" ht="12.75">
      <c r="A239" s="50"/>
      <c r="B239" s="50"/>
      <c r="C239" s="50"/>
      <c r="D239" s="50"/>
    </row>
    <row r="240" spans="1:4" ht="12.75">
      <c r="A240" s="50"/>
      <c r="B240" s="50"/>
      <c r="C240" s="50"/>
      <c r="D240" s="50"/>
    </row>
    <row r="241" spans="1:4" ht="12.75">
      <c r="A241" s="50"/>
      <c r="B241" s="50"/>
      <c r="C241" s="50"/>
      <c r="D241" s="50"/>
    </row>
    <row r="242" spans="1:4" ht="12.75">
      <c r="A242" s="50"/>
      <c r="B242" s="50"/>
      <c r="C242" s="50"/>
      <c r="D242" s="50"/>
    </row>
    <row r="243" spans="1:4" ht="12.75">
      <c r="A243" s="50"/>
      <c r="B243" s="50"/>
      <c r="C243" s="50"/>
      <c r="D243" s="50"/>
    </row>
    <row r="244" spans="1:4" ht="12.75">
      <c r="A244" s="50"/>
      <c r="B244" s="50"/>
      <c r="C244" s="50"/>
      <c r="D244" s="50"/>
    </row>
    <row r="245" spans="1:4" ht="12.75">
      <c r="A245" s="50"/>
      <c r="B245" s="50"/>
      <c r="C245" s="50"/>
      <c r="D245" s="50"/>
    </row>
    <row r="246" spans="1:4" ht="12.75">
      <c r="A246" s="50"/>
      <c r="B246" s="50"/>
      <c r="C246" s="50"/>
      <c r="D246" s="50"/>
    </row>
    <row r="247" spans="1:4" ht="12.75">
      <c r="A247" s="50"/>
      <c r="B247" s="50"/>
      <c r="C247" s="50"/>
      <c r="D247" s="50"/>
    </row>
    <row r="248" spans="1:4" ht="12.75">
      <c r="A248" s="50"/>
      <c r="B248" s="50"/>
      <c r="C248" s="50"/>
      <c r="D248" s="50"/>
    </row>
    <row r="249" spans="1:4" ht="12.75">
      <c r="A249" s="50"/>
      <c r="B249" s="50"/>
      <c r="C249" s="50"/>
      <c r="D249" s="50"/>
    </row>
    <row r="250" spans="1:4" ht="12.75">
      <c r="A250" s="50"/>
      <c r="B250" s="50"/>
      <c r="C250" s="50"/>
      <c r="D250" s="50"/>
    </row>
    <row r="251" spans="1:4" ht="12.75">
      <c r="A251" s="50"/>
      <c r="B251" s="50"/>
      <c r="C251" s="50"/>
      <c r="D251" s="50"/>
    </row>
    <row r="252" spans="1:4" ht="12.75">
      <c r="A252" s="50"/>
      <c r="B252" s="50"/>
      <c r="C252" s="50"/>
      <c r="D252" s="50"/>
    </row>
    <row r="253" spans="1:4" ht="12.75">
      <c r="A253" s="50"/>
      <c r="B253" s="50"/>
      <c r="C253" s="50"/>
      <c r="D253" s="50"/>
    </row>
    <row r="254" spans="1:4" ht="12.75">
      <c r="A254" s="50"/>
      <c r="B254" s="50"/>
      <c r="C254" s="50"/>
      <c r="D254" s="50"/>
    </row>
    <row r="255" spans="1:4" ht="12.75">
      <c r="A255" s="50"/>
      <c r="B255" s="50"/>
      <c r="C255" s="50"/>
      <c r="D255" s="50"/>
    </row>
    <row r="256" spans="1:4" ht="12.75">
      <c r="A256" s="50"/>
      <c r="B256" s="50"/>
      <c r="C256" s="50"/>
      <c r="D256" s="50"/>
    </row>
    <row r="257" spans="1:4" ht="12.75">
      <c r="A257" s="50"/>
      <c r="B257" s="50"/>
      <c r="C257" s="50"/>
      <c r="D257" s="50"/>
    </row>
    <row r="258" spans="1:4" ht="12.75">
      <c r="A258" s="50"/>
      <c r="B258" s="50"/>
      <c r="C258" s="50"/>
      <c r="D258" s="50"/>
    </row>
    <row r="259" spans="1:4" ht="12.75">
      <c r="A259" s="50"/>
      <c r="B259" s="50"/>
      <c r="C259" s="50"/>
      <c r="D259" s="50"/>
    </row>
    <row r="260" spans="1:4" ht="12.75">
      <c r="A260" s="50"/>
      <c r="B260" s="50"/>
      <c r="C260" s="50"/>
      <c r="D260" s="50"/>
    </row>
    <row r="261" spans="1:4" ht="12.75">
      <c r="A261" s="50"/>
      <c r="B261" s="50"/>
      <c r="C261" s="50"/>
      <c r="D261" s="50"/>
    </row>
    <row r="262" spans="1:4" ht="12.75">
      <c r="A262" s="50"/>
      <c r="B262" s="50"/>
      <c r="C262" s="50"/>
      <c r="D262" s="50"/>
    </row>
    <row r="263" spans="1:4" ht="12.75">
      <c r="A263" s="50"/>
      <c r="B263" s="50"/>
      <c r="C263" s="50"/>
      <c r="D263" s="50"/>
    </row>
    <row r="264" spans="1:4" ht="12.75">
      <c r="A264" s="50"/>
      <c r="B264" s="50"/>
      <c r="C264" s="50"/>
      <c r="D264" s="50"/>
    </row>
    <row r="265" spans="1:4" ht="12.75">
      <c r="A265" s="50"/>
      <c r="B265" s="50"/>
      <c r="C265" s="50"/>
      <c r="D265" s="50"/>
    </row>
    <row r="266" spans="1:4" ht="12.75">
      <c r="A266" s="50"/>
      <c r="B266" s="50"/>
      <c r="C266" s="50"/>
      <c r="D266" s="50"/>
    </row>
    <row r="267" spans="1:4" ht="12.75">
      <c r="A267" s="50"/>
      <c r="B267" s="50"/>
      <c r="C267" s="50"/>
      <c r="D267" s="50"/>
    </row>
    <row r="268" spans="1:4" ht="12.75">
      <c r="A268" s="50"/>
      <c r="B268" s="50"/>
      <c r="C268" s="50"/>
      <c r="D268" s="50"/>
    </row>
    <row r="269" spans="1:4" ht="12.75">
      <c r="A269" s="50"/>
      <c r="B269" s="50"/>
      <c r="C269" s="50"/>
      <c r="D269" s="50"/>
    </row>
    <row r="270" spans="1:4" ht="12.75">
      <c r="A270" s="50"/>
      <c r="B270" s="50"/>
      <c r="C270" s="50"/>
      <c r="D270" s="50"/>
    </row>
    <row r="271" spans="1:4" ht="12.75">
      <c r="A271" s="50"/>
      <c r="B271" s="50"/>
      <c r="C271" s="50"/>
      <c r="D271" s="50"/>
    </row>
    <row r="272" spans="1:4" ht="12.75">
      <c r="A272" s="50"/>
      <c r="B272" s="50"/>
      <c r="C272" s="50"/>
      <c r="D272" s="50"/>
    </row>
    <row r="273" spans="1:4" ht="12.75">
      <c r="A273" s="50"/>
      <c r="B273" s="50"/>
      <c r="C273" s="50"/>
      <c r="D273" s="50"/>
    </row>
    <row r="274" spans="1:4" ht="12.75">
      <c r="A274" s="50"/>
      <c r="B274" s="50"/>
      <c r="C274" s="50"/>
      <c r="D274" s="50"/>
    </row>
    <row r="275" spans="1:4" ht="12.75">
      <c r="A275" s="50"/>
      <c r="B275" s="50"/>
      <c r="C275" s="50"/>
      <c r="D275" s="50"/>
    </row>
    <row r="276" spans="1:4" ht="12.75">
      <c r="A276" s="50"/>
      <c r="B276" s="50"/>
      <c r="C276" s="50"/>
      <c r="D276" s="50"/>
    </row>
    <row r="277" spans="1:4" ht="12.75">
      <c r="A277" s="50"/>
      <c r="B277" s="50"/>
      <c r="C277" s="50"/>
      <c r="D277" s="50"/>
    </row>
    <row r="278" spans="1:4" ht="12.75">
      <c r="A278" s="50"/>
      <c r="B278" s="50"/>
      <c r="C278" s="50"/>
      <c r="D278" s="50"/>
    </row>
    <row r="279" spans="1:4" ht="12.75">
      <c r="A279" s="50"/>
      <c r="B279" s="50"/>
      <c r="C279" s="50"/>
      <c r="D279" s="50"/>
    </row>
    <row r="280" spans="1:4" ht="12.75">
      <c r="A280" s="50"/>
      <c r="B280" s="50"/>
      <c r="C280" s="50"/>
      <c r="D280" s="50"/>
    </row>
    <row r="281" spans="1:4" ht="12.75">
      <c r="A281" s="50"/>
      <c r="B281" s="50"/>
      <c r="C281" s="50"/>
      <c r="D281" s="50"/>
    </row>
    <row r="282" spans="1:4" ht="12.75">
      <c r="A282" s="50"/>
      <c r="B282" s="50"/>
      <c r="C282" s="50"/>
      <c r="D282" s="50"/>
    </row>
    <row r="283" spans="1:4" ht="12.75">
      <c r="A283" s="50"/>
      <c r="B283" s="50"/>
      <c r="C283" s="50"/>
      <c r="D283" s="50"/>
    </row>
    <row r="284" spans="1:4" ht="12.75">
      <c r="A284" s="50"/>
      <c r="B284" s="50"/>
      <c r="C284" s="50"/>
      <c r="D284" s="50"/>
    </row>
    <row r="285" spans="1:4" ht="12.75">
      <c r="A285" s="50"/>
      <c r="B285" s="50"/>
      <c r="C285" s="50"/>
      <c r="D285" s="50"/>
    </row>
    <row r="286" spans="1:4" ht="12.75">
      <c r="A286" s="50"/>
      <c r="B286" s="50"/>
      <c r="C286" s="50"/>
      <c r="D286" s="50"/>
    </row>
    <row r="287" spans="1:4" ht="12.75">
      <c r="A287" s="50"/>
      <c r="B287" s="50"/>
      <c r="C287" s="50"/>
      <c r="D287" s="50"/>
    </row>
    <row r="288" spans="1:4" ht="12.75">
      <c r="A288" s="50"/>
      <c r="B288" s="50"/>
      <c r="C288" s="50"/>
      <c r="D288" s="50"/>
    </row>
    <row r="289" spans="1:4" ht="12.75">
      <c r="A289" s="50"/>
      <c r="B289" s="50"/>
      <c r="C289" s="50"/>
      <c r="D289" s="50"/>
    </row>
    <row r="290" spans="1:4" ht="12.75">
      <c r="A290" s="50"/>
      <c r="B290" s="50"/>
      <c r="C290" s="50"/>
      <c r="D290" s="50"/>
    </row>
    <row r="291" spans="1:4" ht="12.75">
      <c r="A291" s="50"/>
      <c r="B291" s="50"/>
      <c r="C291" s="50"/>
      <c r="D291" s="50"/>
    </row>
    <row r="292" spans="1:4" ht="12.75">
      <c r="A292" s="50"/>
      <c r="B292" s="50"/>
      <c r="C292" s="50"/>
      <c r="D292" s="50"/>
    </row>
    <row r="293" spans="1:4" ht="12.75">
      <c r="A293" s="50"/>
      <c r="B293" s="50"/>
      <c r="C293" s="50"/>
      <c r="D293" s="50"/>
    </row>
    <row r="294" spans="1:4" ht="12.75">
      <c r="A294" s="50"/>
      <c r="B294" s="50"/>
      <c r="C294" s="50"/>
      <c r="D294" s="50"/>
    </row>
    <row r="295" spans="1:4" ht="12.75">
      <c r="A295" s="50"/>
      <c r="B295" s="50"/>
      <c r="C295" s="50"/>
      <c r="D295" s="50"/>
    </row>
    <row r="296" spans="1:4" ht="12.75">
      <c r="A296" s="50"/>
      <c r="B296" s="50"/>
      <c r="C296" s="50"/>
      <c r="D296" s="50"/>
    </row>
    <row r="297" spans="1:4" ht="12.75">
      <c r="A297" s="50"/>
      <c r="B297" s="50"/>
      <c r="C297" s="50"/>
      <c r="D297" s="50"/>
    </row>
    <row r="298" spans="1:4" ht="12.75">
      <c r="A298" s="50"/>
      <c r="B298" s="50"/>
      <c r="C298" s="50"/>
      <c r="D298" s="50"/>
    </row>
    <row r="299" spans="1:4" ht="12.75">
      <c r="A299" s="50"/>
      <c r="B299" s="50"/>
      <c r="C299" s="50"/>
      <c r="D299" s="50"/>
    </row>
    <row r="300" spans="1:4" ht="12.75">
      <c r="A300" s="50"/>
      <c r="B300" s="50"/>
      <c r="C300" s="50"/>
      <c r="D300" s="50"/>
    </row>
    <row r="301" spans="1:4" ht="12.75">
      <c r="A301" s="50"/>
      <c r="B301" s="50"/>
      <c r="C301" s="50"/>
      <c r="D301" s="50"/>
    </row>
    <row r="302" spans="1:4" ht="12.75">
      <c r="A302" s="50"/>
      <c r="B302" s="50"/>
      <c r="C302" s="50"/>
      <c r="D302" s="50"/>
    </row>
    <row r="303" spans="1:4" ht="12.75">
      <c r="A303" s="50"/>
      <c r="B303" s="50"/>
      <c r="C303" s="50"/>
      <c r="D303" s="50"/>
    </row>
    <row r="304" spans="1:4" ht="12.75">
      <c r="A304" s="50"/>
      <c r="B304" s="50"/>
      <c r="C304" s="50"/>
      <c r="D304" s="50"/>
    </row>
    <row r="305" spans="1:4" ht="12.75">
      <c r="A305" s="50"/>
      <c r="B305" s="50"/>
      <c r="C305" s="50"/>
      <c r="D305" s="50"/>
    </row>
    <row r="306" spans="1:4" ht="12.75">
      <c r="A306" s="50"/>
      <c r="B306" s="50"/>
      <c r="C306" s="50"/>
      <c r="D306" s="50"/>
    </row>
    <row r="307" spans="1:4" ht="12.75">
      <c r="A307" s="50"/>
      <c r="B307" s="50"/>
      <c r="C307" s="50"/>
      <c r="D307" s="50"/>
    </row>
    <row r="308" spans="1:4" ht="12.75">
      <c r="A308" s="50"/>
      <c r="B308" s="50"/>
      <c r="C308" s="50"/>
      <c r="D308" s="50"/>
    </row>
    <row r="309" spans="1:4" ht="12.75">
      <c r="A309" s="50"/>
      <c r="B309" s="50"/>
      <c r="C309" s="50"/>
      <c r="D309" s="50"/>
    </row>
    <row r="310" spans="1:4" ht="12.75">
      <c r="A310" s="50"/>
      <c r="B310" s="50"/>
      <c r="C310" s="50"/>
      <c r="D310" s="50"/>
    </row>
    <row r="311" spans="1:4" ht="12.75">
      <c r="A311" s="50"/>
      <c r="B311" s="50"/>
      <c r="C311" s="50"/>
      <c r="D311" s="50"/>
    </row>
    <row r="312" spans="1:4" ht="12.75">
      <c r="A312" s="50"/>
      <c r="B312" s="50"/>
      <c r="C312" s="50"/>
      <c r="D312" s="50"/>
    </row>
    <row r="313" spans="1:4" ht="12.75">
      <c r="A313" s="50"/>
      <c r="B313" s="50"/>
      <c r="C313" s="50"/>
      <c r="D313" s="50"/>
    </row>
    <row r="314" spans="1:4" ht="12.75">
      <c r="A314" s="50"/>
      <c r="B314" s="50"/>
      <c r="C314" s="50"/>
      <c r="D314" s="50"/>
    </row>
    <row r="315" spans="1:4" ht="12.75">
      <c r="A315" s="50"/>
      <c r="B315" s="50"/>
      <c r="C315" s="50"/>
      <c r="D315" s="50"/>
    </row>
    <row r="316" spans="1:4" ht="12.75">
      <c r="A316" s="50"/>
      <c r="B316" s="50"/>
      <c r="C316" s="50"/>
      <c r="D316" s="50"/>
    </row>
    <row r="317" spans="1:4" ht="12.75">
      <c r="A317" s="50"/>
      <c r="B317" s="50"/>
      <c r="C317" s="50"/>
      <c r="D317" s="50"/>
    </row>
    <row r="318" spans="1:4" ht="12.75">
      <c r="A318" s="50"/>
      <c r="B318" s="50"/>
      <c r="C318" s="50"/>
      <c r="D318" s="50"/>
    </row>
    <row r="319" spans="1:4" ht="12.75">
      <c r="A319" s="50"/>
      <c r="B319" s="50"/>
      <c r="C319" s="50"/>
      <c r="D319" s="50"/>
    </row>
    <row r="320" spans="1:4" ht="12.75">
      <c r="A320" s="50"/>
      <c r="B320" s="50"/>
      <c r="C320" s="50"/>
      <c r="D320" s="50"/>
    </row>
    <row r="321" spans="1:4" ht="12.75">
      <c r="A321" s="50"/>
      <c r="B321" s="50"/>
      <c r="C321" s="50"/>
      <c r="D321" s="50"/>
    </row>
    <row r="322" spans="1:4" ht="12.75">
      <c r="A322" s="50"/>
      <c r="B322" s="50"/>
      <c r="C322" s="50"/>
      <c r="D322" s="50"/>
    </row>
    <row r="323" spans="1:4" ht="12.75">
      <c r="A323" s="50"/>
      <c r="B323" s="50"/>
      <c r="C323" s="50"/>
      <c r="D323" s="50"/>
    </row>
    <row r="324" spans="1:4" ht="12.75">
      <c r="A324" s="50"/>
      <c r="B324" s="50"/>
      <c r="C324" s="50"/>
      <c r="D324" s="50"/>
    </row>
    <row r="325" spans="1:4" ht="12.75">
      <c r="A325" s="50"/>
      <c r="B325" s="50"/>
      <c r="C325" s="50"/>
      <c r="D325" s="50"/>
    </row>
    <row r="326" spans="1:4" ht="12.75">
      <c r="A326" s="50"/>
      <c r="B326" s="50"/>
      <c r="C326" s="50"/>
      <c r="D326" s="50"/>
    </row>
    <row r="327" spans="1:4" ht="12.75">
      <c r="A327" s="50"/>
      <c r="B327" s="50"/>
      <c r="C327" s="50"/>
      <c r="D327" s="50"/>
    </row>
    <row r="328" spans="1:4" ht="12.75">
      <c r="A328" s="50"/>
      <c r="B328" s="50"/>
      <c r="C328" s="50"/>
      <c r="D328" s="50"/>
    </row>
    <row r="329" spans="1:4" ht="12.75">
      <c r="A329" s="50"/>
      <c r="B329" s="50"/>
      <c r="C329" s="50"/>
      <c r="D329" s="50"/>
    </row>
    <row r="330" spans="1:4" ht="12.75">
      <c r="A330" s="50"/>
      <c r="B330" s="50"/>
      <c r="C330" s="50"/>
      <c r="D330" s="50"/>
    </row>
    <row r="331" spans="1:4" ht="12.75">
      <c r="A331" s="50"/>
      <c r="B331" s="50"/>
      <c r="C331" s="50"/>
      <c r="D331" s="50"/>
    </row>
    <row r="332" spans="1:4" ht="12.75">
      <c r="A332" s="50"/>
      <c r="B332" s="50"/>
      <c r="C332" s="50"/>
      <c r="D332" s="50"/>
    </row>
    <row r="333" spans="1:4" ht="12.75">
      <c r="A333" s="50"/>
      <c r="B333" s="50"/>
      <c r="C333" s="50"/>
      <c r="D333" s="50"/>
    </row>
    <row r="334" spans="1:4" ht="12.75">
      <c r="A334" s="50"/>
      <c r="B334" s="50"/>
      <c r="C334" s="50"/>
      <c r="D334" s="50"/>
    </row>
    <row r="335" spans="1:4" ht="12.75">
      <c r="A335" s="50"/>
      <c r="B335" s="50"/>
      <c r="C335" s="50"/>
      <c r="D335" s="50"/>
    </row>
    <row r="336" spans="1:4" ht="12.75">
      <c r="A336" s="50"/>
      <c r="B336" s="50"/>
      <c r="C336" s="50"/>
      <c r="D336" s="50"/>
    </row>
    <row r="337" spans="1:4" ht="12.75">
      <c r="A337" s="50"/>
      <c r="B337" s="50"/>
      <c r="C337" s="50"/>
      <c r="D337" s="50"/>
    </row>
    <row r="338" spans="1:4" ht="12.75">
      <c r="A338" s="50"/>
      <c r="B338" s="50"/>
      <c r="C338" s="50"/>
      <c r="D338" s="50"/>
    </row>
    <row r="339" spans="1:4" ht="12.75">
      <c r="A339" s="50"/>
      <c r="B339" s="50"/>
      <c r="C339" s="50"/>
      <c r="D339" s="50"/>
    </row>
    <row r="340" spans="1:4" ht="12.75">
      <c r="A340" s="50"/>
      <c r="B340" s="50"/>
      <c r="C340" s="50"/>
      <c r="D340" s="50"/>
    </row>
    <row r="341" spans="1:4" ht="12.75">
      <c r="A341" s="50"/>
      <c r="B341" s="50"/>
      <c r="C341" s="50"/>
      <c r="D341" s="50"/>
    </row>
    <row r="342" spans="1:4" ht="12.75">
      <c r="A342" s="50"/>
      <c r="B342" s="50"/>
      <c r="C342" s="50"/>
      <c r="D342" s="50"/>
    </row>
    <row r="343" spans="1:4" ht="12.75">
      <c r="A343" s="50"/>
      <c r="B343" s="50"/>
      <c r="C343" s="50"/>
      <c r="D343" s="50"/>
    </row>
    <row r="344" spans="1:4" ht="12.75">
      <c r="A344" s="50"/>
      <c r="B344" s="50"/>
      <c r="C344" s="50"/>
      <c r="D344" s="50"/>
    </row>
    <row r="345" spans="1:4" ht="12.75">
      <c r="A345" s="50"/>
      <c r="B345" s="50"/>
      <c r="C345" s="50"/>
      <c r="D345" s="50"/>
    </row>
    <row r="346" spans="1:4" ht="12.75">
      <c r="A346" s="50"/>
      <c r="B346" s="50"/>
      <c r="C346" s="50"/>
      <c r="D346" s="50"/>
    </row>
    <row r="347" spans="1:4" ht="12.75">
      <c r="A347" s="50"/>
      <c r="B347" s="50"/>
      <c r="C347" s="50"/>
      <c r="D347" s="50"/>
    </row>
    <row r="348" spans="1:4" ht="12.75">
      <c r="A348" s="50"/>
      <c r="B348" s="50"/>
      <c r="C348" s="50"/>
      <c r="D348" s="50"/>
    </row>
    <row r="349" spans="1:4" ht="12.75">
      <c r="A349" s="50"/>
      <c r="B349" s="50"/>
      <c r="C349" s="50"/>
      <c r="D349" s="50"/>
    </row>
    <row r="350" spans="1:4" ht="12.75">
      <c r="A350" s="50"/>
      <c r="B350" s="50"/>
      <c r="C350" s="50"/>
      <c r="D350" s="50"/>
    </row>
    <row r="351" spans="1:4" ht="12.75">
      <c r="A351" s="50"/>
      <c r="B351" s="50"/>
      <c r="C351" s="50"/>
      <c r="D351" s="50"/>
    </row>
    <row r="352" spans="1:4" ht="12.75">
      <c r="A352" s="50"/>
      <c r="B352" s="50"/>
      <c r="C352" s="50"/>
      <c r="D352" s="50"/>
    </row>
    <row r="353" spans="1:4" ht="12.75">
      <c r="A353" s="50"/>
      <c r="B353" s="50"/>
      <c r="C353" s="50"/>
      <c r="D353" s="50"/>
    </row>
    <row r="354" spans="1:4" ht="12.75">
      <c r="A354" s="50"/>
      <c r="B354" s="50"/>
      <c r="C354" s="50"/>
      <c r="D354" s="50"/>
    </row>
    <row r="355" spans="1:4" ht="12.75">
      <c r="A355" s="50"/>
      <c r="B355" s="50"/>
      <c r="C355" s="50"/>
      <c r="D355" s="50"/>
    </row>
    <row r="356" spans="1:4" ht="12.75">
      <c r="A356" s="50"/>
      <c r="B356" s="50"/>
      <c r="C356" s="50"/>
      <c r="D356" s="50"/>
    </row>
    <row r="357" spans="1:4" ht="12.75">
      <c r="A357" s="50"/>
      <c r="B357" s="50"/>
      <c r="C357" s="50"/>
      <c r="D357" s="50"/>
    </row>
    <row r="358" spans="1:4" ht="12.75">
      <c r="A358" s="50"/>
      <c r="B358" s="50"/>
      <c r="C358" s="50"/>
      <c r="D358" s="50"/>
    </row>
    <row r="359" spans="1:4" ht="12.75">
      <c r="A359" s="50"/>
      <c r="B359" s="50"/>
      <c r="C359" s="50"/>
      <c r="D359" s="50"/>
    </row>
    <row r="360" spans="1:4" ht="12.75">
      <c r="A360" s="50"/>
      <c r="B360" s="50"/>
      <c r="C360" s="50"/>
      <c r="D360" s="50"/>
    </row>
    <row r="361" spans="1:4" ht="12.75">
      <c r="A361" s="50"/>
      <c r="B361" s="50"/>
      <c r="C361" s="50"/>
      <c r="D361" s="50"/>
    </row>
    <row r="362" spans="1:4" ht="12.75">
      <c r="A362" s="50"/>
      <c r="B362" s="50"/>
      <c r="C362" s="50"/>
      <c r="D362" s="50"/>
    </row>
    <row r="363" spans="1:4" ht="12.75">
      <c r="A363" s="50"/>
      <c r="B363" s="50"/>
      <c r="C363" s="50"/>
      <c r="D363" s="50"/>
    </row>
    <row r="364" spans="1:4" ht="12.75">
      <c r="A364" s="50"/>
      <c r="B364" s="50"/>
      <c r="C364" s="50"/>
      <c r="D364" s="50"/>
    </row>
    <row r="365" spans="1:4" ht="12.75">
      <c r="A365" s="50"/>
      <c r="B365" s="50"/>
      <c r="C365" s="50"/>
      <c r="D365" s="50"/>
    </row>
    <row r="366" spans="1:4" ht="12.75">
      <c r="A366" s="50"/>
      <c r="B366" s="50"/>
      <c r="C366" s="50"/>
      <c r="D366" s="50"/>
    </row>
    <row r="367" spans="1:4" ht="12.75">
      <c r="A367" s="50"/>
      <c r="B367" s="50"/>
      <c r="C367" s="50"/>
      <c r="D367" s="50"/>
    </row>
    <row r="368" spans="1:4" ht="12.75">
      <c r="A368" s="50"/>
      <c r="B368" s="50"/>
      <c r="C368" s="50"/>
      <c r="D368" s="50"/>
    </row>
    <row r="369" spans="1:4" ht="12.75">
      <c r="A369" s="50"/>
      <c r="B369" s="50"/>
      <c r="C369" s="50"/>
      <c r="D369" s="50"/>
    </row>
    <row r="370" spans="1:4" ht="12.75">
      <c r="A370" s="50"/>
      <c r="B370" s="50"/>
      <c r="C370" s="50"/>
      <c r="D370" s="50"/>
    </row>
    <row r="371" spans="1:4" ht="12.75">
      <c r="A371" s="50"/>
      <c r="B371" s="50"/>
      <c r="C371" s="50"/>
      <c r="D371" s="50"/>
    </row>
    <row r="372" spans="1:4" ht="12.75">
      <c r="A372" s="50"/>
      <c r="B372" s="50"/>
      <c r="C372" s="50"/>
      <c r="D372" s="50"/>
    </row>
    <row r="373" spans="1:4" ht="12.75">
      <c r="A373" s="50"/>
      <c r="B373" s="50"/>
      <c r="C373" s="50"/>
      <c r="D373" s="50"/>
    </row>
    <row r="374" spans="1:4" ht="12.75">
      <c r="A374" s="50"/>
      <c r="B374" s="50"/>
      <c r="C374" s="50"/>
      <c r="D374" s="50"/>
    </row>
    <row r="375" spans="1:4" ht="12.75">
      <c r="A375" s="50"/>
      <c r="B375" s="50"/>
      <c r="C375" s="50"/>
      <c r="D375" s="50"/>
    </row>
    <row r="376" spans="1:4" ht="12.75">
      <c r="A376" s="50"/>
      <c r="B376" s="50"/>
      <c r="C376" s="50"/>
      <c r="D376" s="50"/>
    </row>
    <row r="377" spans="1:4" ht="12.75">
      <c r="A377" s="50"/>
      <c r="B377" s="50"/>
      <c r="C377" s="50"/>
      <c r="D377" s="50"/>
    </row>
    <row r="378" spans="1:4" ht="12.75">
      <c r="A378" s="50"/>
      <c r="B378" s="50"/>
      <c r="C378" s="50"/>
      <c r="D378" s="50"/>
    </row>
    <row r="379" spans="1:4" ht="12.75">
      <c r="A379" s="50"/>
      <c r="B379" s="50"/>
      <c r="C379" s="50"/>
      <c r="D379" s="50"/>
    </row>
    <row r="380" spans="1:4" ht="12.75">
      <c r="A380" s="50"/>
      <c r="B380" s="50"/>
      <c r="C380" s="50"/>
      <c r="D380" s="50"/>
    </row>
    <row r="381" spans="1:4" ht="12.75">
      <c r="A381" s="50"/>
      <c r="B381" s="50"/>
      <c r="C381" s="50"/>
      <c r="D381" s="50"/>
    </row>
    <row r="382" spans="1:4" ht="12.75">
      <c r="A382" s="50"/>
      <c r="B382" s="50"/>
      <c r="C382" s="50"/>
      <c r="D382" s="50"/>
    </row>
    <row r="383" spans="1:4" ht="12.75">
      <c r="A383" s="50"/>
      <c r="B383" s="50"/>
      <c r="C383" s="50"/>
      <c r="D383" s="50"/>
    </row>
    <row r="384" spans="1:4" ht="12.75">
      <c r="A384" s="50"/>
      <c r="B384" s="50"/>
      <c r="C384" s="50"/>
      <c r="D384" s="50"/>
    </row>
    <row r="385" spans="1:4" ht="12.75">
      <c r="A385" s="50"/>
      <c r="B385" s="50"/>
      <c r="C385" s="50"/>
      <c r="D385" s="50"/>
    </row>
    <row r="386" spans="1:4" ht="12.75">
      <c r="A386" s="50"/>
      <c r="B386" s="50"/>
      <c r="C386" s="50"/>
      <c r="D386" s="50"/>
    </row>
    <row r="387" spans="1:4" ht="12.75">
      <c r="A387" s="50"/>
      <c r="B387" s="50"/>
      <c r="C387" s="50"/>
      <c r="D387" s="50"/>
    </row>
    <row r="388" spans="1:4" ht="12.75">
      <c r="A388" s="50"/>
      <c r="B388" s="50"/>
      <c r="C388" s="50"/>
      <c r="D388" s="50"/>
    </row>
    <row r="389" spans="1:4" ht="12.75">
      <c r="A389" s="50"/>
      <c r="B389" s="50"/>
      <c r="C389" s="50"/>
      <c r="D389" s="50"/>
    </row>
    <row r="390" spans="1:4" ht="12.75">
      <c r="A390" s="50"/>
      <c r="B390" s="50"/>
      <c r="C390" s="50"/>
      <c r="D390" s="50"/>
    </row>
    <row r="391" spans="1:4" ht="12.75">
      <c r="A391" s="50"/>
      <c r="B391" s="50"/>
      <c r="C391" s="50"/>
      <c r="D391" s="50"/>
    </row>
    <row r="392" spans="1:4" ht="12.75">
      <c r="A392" s="50"/>
      <c r="B392" s="50"/>
      <c r="C392" s="50"/>
      <c r="D392" s="50"/>
    </row>
    <row r="393" spans="1:4" ht="12.75">
      <c r="A393" s="50"/>
      <c r="B393" s="50"/>
      <c r="C393" s="50"/>
      <c r="D393" s="50"/>
    </row>
    <row r="394" spans="1:4" ht="12.75">
      <c r="A394" s="50"/>
      <c r="B394" s="50"/>
      <c r="C394" s="50"/>
      <c r="D394" s="50"/>
    </row>
    <row r="395" spans="1:4" ht="12.75">
      <c r="A395" s="50"/>
      <c r="B395" s="50"/>
      <c r="C395" s="50"/>
      <c r="D395" s="50"/>
    </row>
    <row r="396" spans="1:4" ht="12.75">
      <c r="A396" s="50"/>
      <c r="B396" s="50"/>
      <c r="C396" s="50"/>
      <c r="D396" s="50"/>
    </row>
    <row r="397" spans="1:4" ht="12.75">
      <c r="A397" s="50"/>
      <c r="B397" s="50"/>
      <c r="C397" s="50"/>
      <c r="D397" s="50"/>
    </row>
    <row r="398" spans="1:4" ht="12.75">
      <c r="A398" s="50"/>
      <c r="B398" s="50"/>
      <c r="C398" s="50"/>
      <c r="D398" s="50"/>
    </row>
    <row r="399" spans="1:4" ht="12.75">
      <c r="A399" s="50"/>
      <c r="B399" s="50"/>
      <c r="C399" s="50"/>
      <c r="D399" s="50"/>
    </row>
    <row r="400" spans="1:4" ht="12.75">
      <c r="A400" s="50"/>
      <c r="B400" s="50"/>
      <c r="C400" s="50"/>
      <c r="D400" s="50"/>
    </row>
    <row r="401" spans="1:4" ht="12.75">
      <c r="A401" s="50"/>
      <c r="B401" s="50"/>
      <c r="C401" s="50"/>
      <c r="D401" s="50"/>
    </row>
    <row r="402" spans="1:4" ht="12.75">
      <c r="A402" s="50"/>
      <c r="B402" s="50"/>
      <c r="C402" s="50"/>
      <c r="D402" s="50"/>
    </row>
    <row r="403" spans="1:4" ht="12.75">
      <c r="A403" s="50"/>
      <c r="B403" s="50"/>
      <c r="C403" s="50"/>
      <c r="D403" s="50"/>
    </row>
    <row r="404" spans="1:4" ht="12.75">
      <c r="A404" s="50"/>
      <c r="B404" s="50"/>
      <c r="C404" s="50"/>
      <c r="D404" s="50"/>
    </row>
    <row r="405" spans="1:4" ht="12.75">
      <c r="A405" s="50"/>
      <c r="B405" s="50"/>
      <c r="C405" s="50"/>
      <c r="D405" s="50"/>
    </row>
    <row r="406" spans="1:4" ht="12.75">
      <c r="A406" s="50"/>
      <c r="B406" s="50"/>
      <c r="C406" s="50"/>
      <c r="D406" s="50"/>
    </row>
    <row r="407" spans="1:4" ht="12.75">
      <c r="A407" s="50"/>
      <c r="B407" s="50"/>
      <c r="C407" s="50"/>
      <c r="D407" s="50"/>
    </row>
    <row r="408" spans="1:4" ht="12.75">
      <c r="A408" s="50"/>
      <c r="B408" s="50"/>
      <c r="C408" s="50"/>
      <c r="D408" s="50"/>
    </row>
    <row r="409" spans="1:4" ht="12.75">
      <c r="A409" s="50"/>
      <c r="B409" s="50"/>
      <c r="C409" s="50"/>
      <c r="D409" s="50"/>
    </row>
    <row r="410" spans="1:4" ht="12.75">
      <c r="A410" s="50"/>
      <c r="B410" s="50"/>
      <c r="C410" s="50"/>
      <c r="D410" s="50"/>
    </row>
    <row r="411" spans="1:4" ht="12.75">
      <c r="A411" s="50"/>
      <c r="B411" s="50"/>
      <c r="C411" s="50"/>
      <c r="D411" s="50"/>
    </row>
    <row r="412" spans="1:4" ht="12.75">
      <c r="A412" s="50"/>
      <c r="B412" s="50"/>
      <c r="C412" s="50"/>
      <c r="D412" s="50"/>
    </row>
    <row r="413" spans="1:4" ht="12.75">
      <c r="A413" s="50"/>
      <c r="B413" s="50"/>
      <c r="C413" s="50"/>
      <c r="D413" s="50"/>
    </row>
    <row r="414" spans="1:4" ht="12.75">
      <c r="A414" s="50"/>
      <c r="B414" s="50"/>
      <c r="C414" s="50"/>
      <c r="D414" s="50"/>
    </row>
    <row r="415" spans="1:4" ht="12.75">
      <c r="A415" s="50"/>
      <c r="B415" s="50"/>
      <c r="C415" s="50"/>
      <c r="D415" s="50"/>
    </row>
    <row r="416" spans="1:4" ht="12.75">
      <c r="A416" s="50"/>
      <c r="B416" s="50"/>
      <c r="C416" s="50"/>
      <c r="D416" s="50"/>
    </row>
    <row r="417" spans="1:4" ht="12.75">
      <c r="A417" s="50"/>
      <c r="B417" s="50"/>
      <c r="C417" s="50"/>
      <c r="D417" s="50"/>
    </row>
    <row r="418" spans="1:4" ht="12.75">
      <c r="A418" s="50"/>
      <c r="B418" s="50"/>
      <c r="C418" s="50"/>
      <c r="D418" s="50"/>
    </row>
    <row r="419" spans="1:4" ht="12.75">
      <c r="A419" s="50"/>
      <c r="B419" s="50"/>
      <c r="C419" s="50"/>
      <c r="D419" s="50"/>
    </row>
    <row r="420" spans="1:4" ht="12.75">
      <c r="A420" s="50"/>
      <c r="B420" s="50"/>
      <c r="C420" s="50"/>
      <c r="D420" s="50"/>
    </row>
    <row r="421" spans="1:4" ht="12.75">
      <c r="A421" s="50"/>
      <c r="B421" s="50"/>
      <c r="C421" s="50"/>
      <c r="D421" s="50"/>
    </row>
    <row r="422" spans="1:4" ht="12.75">
      <c r="A422" s="50"/>
      <c r="B422" s="50"/>
      <c r="C422" s="50"/>
      <c r="D422" s="50"/>
    </row>
    <row r="423" spans="1:4" ht="12.75">
      <c r="A423" s="50"/>
      <c r="B423" s="50"/>
      <c r="C423" s="50"/>
      <c r="D423" s="50"/>
    </row>
    <row r="424" spans="1:4" ht="12.75">
      <c r="A424" s="50"/>
      <c r="B424" s="50"/>
      <c r="C424" s="50"/>
      <c r="D424" s="50"/>
    </row>
    <row r="425" spans="1:4" ht="12.75">
      <c r="A425" s="50"/>
      <c r="B425" s="50"/>
      <c r="C425" s="50"/>
      <c r="D425" s="50"/>
    </row>
    <row r="426" spans="1:4" ht="12.75">
      <c r="A426" s="50"/>
      <c r="B426" s="50"/>
      <c r="C426" s="50"/>
      <c r="D426" s="50"/>
    </row>
    <row r="427" spans="1:4" ht="12.75">
      <c r="A427" s="50"/>
      <c r="B427" s="50"/>
      <c r="C427" s="50"/>
      <c r="D427" s="50"/>
    </row>
    <row r="428" spans="1:4" ht="12.75">
      <c r="A428" s="50"/>
      <c r="B428" s="50"/>
      <c r="C428" s="50"/>
      <c r="D428" s="50"/>
    </row>
    <row r="429" spans="1:4" ht="12.75">
      <c r="A429" s="50"/>
      <c r="B429" s="50"/>
      <c r="C429" s="50"/>
      <c r="D429" s="50"/>
    </row>
    <row r="430" spans="1:4" ht="12.75">
      <c r="A430" s="50"/>
      <c r="B430" s="50"/>
      <c r="C430" s="50"/>
      <c r="D430" s="50"/>
    </row>
    <row r="431" spans="1:4" ht="12.75">
      <c r="A431" s="50"/>
      <c r="B431" s="50"/>
      <c r="C431" s="50"/>
      <c r="D431" s="50"/>
    </row>
    <row r="432" spans="1:4" ht="12.75">
      <c r="A432" s="50"/>
      <c r="B432" s="50"/>
      <c r="C432" s="50"/>
      <c r="D432" s="50"/>
    </row>
    <row r="433" spans="1:4" ht="12.75">
      <c r="A433" s="50"/>
      <c r="B433" s="50"/>
      <c r="C433" s="50"/>
      <c r="D433" s="50"/>
    </row>
    <row r="434" spans="1:4" ht="12.75">
      <c r="A434" s="50"/>
      <c r="B434" s="50"/>
      <c r="C434" s="50"/>
      <c r="D434" s="50"/>
    </row>
    <row r="435" spans="1:4" ht="12.75">
      <c r="A435" s="50"/>
      <c r="B435" s="50"/>
      <c r="C435" s="50"/>
      <c r="D435" s="50"/>
    </row>
    <row r="436" spans="1:4" ht="12.75">
      <c r="A436" s="50"/>
      <c r="B436" s="50"/>
      <c r="C436" s="50"/>
      <c r="D436" s="50"/>
    </row>
    <row r="437" spans="1:4" ht="12.75">
      <c r="A437" s="50"/>
      <c r="B437" s="50"/>
      <c r="C437" s="50"/>
      <c r="D437" s="50"/>
    </row>
    <row r="438" spans="1:4" ht="12.75">
      <c r="A438" s="50"/>
      <c r="B438" s="50"/>
      <c r="C438" s="50"/>
      <c r="D438" s="50"/>
    </row>
    <row r="439" spans="1:4" ht="12.75">
      <c r="A439" s="50"/>
      <c r="B439" s="50"/>
      <c r="C439" s="50"/>
      <c r="D439" s="50"/>
    </row>
    <row r="440" spans="1:4" ht="12.75">
      <c r="A440" s="50"/>
      <c r="B440" s="50"/>
      <c r="C440" s="50"/>
      <c r="D440" s="50"/>
    </row>
    <row r="441" spans="1:4" ht="12.75">
      <c r="A441" s="50"/>
      <c r="B441" s="50"/>
      <c r="C441" s="50"/>
      <c r="D441" s="50"/>
    </row>
    <row r="442" spans="1:4" ht="12.75">
      <c r="A442" s="50"/>
      <c r="B442" s="50"/>
      <c r="C442" s="50"/>
      <c r="D442" s="50"/>
    </row>
    <row r="443" spans="1:4" ht="12.75">
      <c r="A443" s="50"/>
      <c r="B443" s="50"/>
      <c r="C443" s="50"/>
      <c r="D443" s="50"/>
    </row>
    <row r="444" spans="1:4" ht="12.75">
      <c r="A444" s="50"/>
      <c r="B444" s="50"/>
      <c r="C444" s="50"/>
      <c r="D444" s="50"/>
    </row>
    <row r="445" spans="1:4" ht="12.75">
      <c r="A445" s="50"/>
      <c r="B445" s="50"/>
      <c r="C445" s="50"/>
      <c r="D445" s="50"/>
    </row>
    <row r="446" spans="1:4" ht="12.75">
      <c r="A446" s="50"/>
      <c r="B446" s="50"/>
      <c r="C446" s="50"/>
      <c r="D446" s="50"/>
    </row>
    <row r="447" spans="1:4" ht="12.75">
      <c r="A447" s="50"/>
      <c r="B447" s="50"/>
      <c r="C447" s="50"/>
      <c r="D447" s="50"/>
    </row>
    <row r="448" spans="1:4" ht="12.75">
      <c r="A448" s="50"/>
      <c r="B448" s="50"/>
      <c r="C448" s="50"/>
      <c r="D448" s="50"/>
    </row>
    <row r="449" spans="1:4" ht="12.75">
      <c r="A449" s="50"/>
      <c r="B449" s="50"/>
      <c r="C449" s="50"/>
      <c r="D449" s="50"/>
    </row>
    <row r="450" spans="1:4" ht="12.75">
      <c r="A450" s="50"/>
      <c r="B450" s="50"/>
      <c r="C450" s="50"/>
      <c r="D450" s="50"/>
    </row>
    <row r="451" spans="1:4" ht="12.75">
      <c r="A451" s="50"/>
      <c r="B451" s="50"/>
      <c r="C451" s="50"/>
      <c r="D451" s="50"/>
    </row>
    <row r="452" spans="1:4" ht="12.75">
      <c r="A452" s="50"/>
      <c r="B452" s="50"/>
      <c r="C452" s="50"/>
      <c r="D452" s="50"/>
    </row>
    <row r="453" spans="1:4" ht="12.75">
      <c r="A453" s="50"/>
      <c r="B453" s="50"/>
      <c r="C453" s="50"/>
      <c r="D453" s="50"/>
    </row>
    <row r="454" spans="1:4" ht="12.75">
      <c r="A454" s="50"/>
      <c r="B454" s="50"/>
      <c r="C454" s="50"/>
      <c r="D454" s="50"/>
    </row>
    <row r="455" spans="1:4" ht="12.75">
      <c r="A455" s="50"/>
      <c r="B455" s="50"/>
      <c r="C455" s="50"/>
      <c r="D455" s="50"/>
    </row>
    <row r="456" spans="1:4" ht="12.75">
      <c r="A456" s="50"/>
      <c r="B456" s="50"/>
      <c r="C456" s="50"/>
      <c r="D456" s="50"/>
    </row>
    <row r="457" spans="1:4" ht="12.75">
      <c r="A457" s="50"/>
      <c r="B457" s="50"/>
      <c r="C457" s="50"/>
      <c r="D457" s="50"/>
    </row>
    <row r="458" spans="1:4" ht="12.75">
      <c r="A458" s="50"/>
      <c r="B458" s="50"/>
      <c r="C458" s="50"/>
      <c r="D458" s="50"/>
    </row>
    <row r="459" spans="1:4" ht="12.75">
      <c r="A459" s="50"/>
      <c r="B459" s="50"/>
      <c r="C459" s="50"/>
      <c r="D459" s="50"/>
    </row>
    <row r="460" spans="1:4" ht="12.75">
      <c r="A460" s="50"/>
      <c r="B460" s="50"/>
      <c r="C460" s="50"/>
      <c r="D460" s="50"/>
    </row>
    <row r="461" spans="1:4" ht="12.75">
      <c r="A461" s="50"/>
      <c r="B461" s="50"/>
      <c r="C461" s="50"/>
      <c r="D461" s="50"/>
    </row>
    <row r="462" spans="1:4" ht="12.75">
      <c r="A462" s="50"/>
      <c r="B462" s="50"/>
      <c r="C462" s="50"/>
      <c r="D462" s="50"/>
    </row>
    <row r="463" spans="1:4" ht="12.75">
      <c r="A463" s="50"/>
      <c r="B463" s="50"/>
      <c r="C463" s="50"/>
      <c r="D463" s="50"/>
    </row>
    <row r="464" spans="1:4" ht="12.75">
      <c r="A464" s="50"/>
      <c r="B464" s="50"/>
      <c r="C464" s="50"/>
      <c r="D464" s="50"/>
    </row>
    <row r="465" spans="1:4" ht="12.75">
      <c r="A465" s="50"/>
      <c r="B465" s="50"/>
      <c r="C465" s="50"/>
      <c r="D465" s="50"/>
    </row>
    <row r="466" spans="1:4" ht="12.75">
      <c r="A466" s="50"/>
      <c r="B466" s="50"/>
      <c r="C466" s="50"/>
      <c r="D466" s="50"/>
    </row>
    <row r="467" spans="1:4" ht="12.75">
      <c r="A467" s="50"/>
      <c r="B467" s="50"/>
      <c r="C467" s="50"/>
      <c r="D467" s="50"/>
    </row>
    <row r="468" spans="1:4" ht="12.75">
      <c r="A468" s="50"/>
      <c r="B468" s="50"/>
      <c r="C468" s="50"/>
      <c r="D468" s="50"/>
    </row>
    <row r="469" spans="1:4" ht="12.75">
      <c r="A469" s="50"/>
      <c r="B469" s="50"/>
      <c r="C469" s="50"/>
      <c r="D469" s="50"/>
    </row>
    <row r="470" spans="1:4" ht="12.75">
      <c r="A470" s="50"/>
      <c r="B470" s="50"/>
      <c r="C470" s="50"/>
      <c r="D470" s="50"/>
    </row>
    <row r="471" spans="1:4" ht="12.75">
      <c r="A471" s="50"/>
      <c r="B471" s="50"/>
      <c r="C471" s="50"/>
      <c r="D471" s="50"/>
    </row>
    <row r="472" spans="1:4" ht="12.75">
      <c r="A472" s="50"/>
      <c r="B472" s="50"/>
      <c r="C472" s="50"/>
      <c r="D472" s="50"/>
    </row>
    <row r="473" spans="1:4" ht="12.75">
      <c r="A473" s="50"/>
      <c r="B473" s="50"/>
      <c r="C473" s="50"/>
      <c r="D473" s="50"/>
    </row>
    <row r="474" spans="1:4" ht="12.75">
      <c r="A474" s="50"/>
      <c r="B474" s="50"/>
      <c r="C474" s="50"/>
      <c r="D474" s="50"/>
    </row>
    <row r="475" spans="1:4" ht="12.75">
      <c r="A475" s="50"/>
      <c r="B475" s="50"/>
      <c r="C475" s="50"/>
      <c r="D475" s="50"/>
    </row>
    <row r="476" spans="1:4" ht="12.75">
      <c r="A476" s="50"/>
      <c r="B476" s="50"/>
      <c r="C476" s="50"/>
      <c r="D476" s="50"/>
    </row>
    <row r="477" spans="1:4" ht="12.75">
      <c r="A477" s="50"/>
      <c r="B477" s="50"/>
      <c r="C477" s="50"/>
      <c r="D477" s="50"/>
    </row>
    <row r="478" spans="1:4" ht="12.75">
      <c r="A478" s="50"/>
      <c r="B478" s="50"/>
      <c r="C478" s="50"/>
      <c r="D478" s="50"/>
    </row>
    <row r="479" spans="1:4" ht="12.75">
      <c r="A479" s="50"/>
      <c r="B479" s="50"/>
      <c r="C479" s="50"/>
      <c r="D479" s="50"/>
    </row>
    <row r="480" spans="1:4" ht="12.75">
      <c r="A480" s="50"/>
      <c r="B480" s="50"/>
      <c r="C480" s="50"/>
      <c r="D480" s="50"/>
    </row>
    <row r="481" spans="1:4" ht="12.75">
      <c r="A481" s="50"/>
      <c r="B481" s="50"/>
      <c r="C481" s="50"/>
      <c r="D481" s="50"/>
    </row>
    <row r="482" spans="1:4" ht="12.75">
      <c r="A482" s="50"/>
      <c r="B482" s="50"/>
      <c r="C482" s="50"/>
      <c r="D482" s="50"/>
    </row>
    <row r="483" spans="1:4" ht="12.75">
      <c r="A483" s="50"/>
      <c r="B483" s="50"/>
      <c r="C483" s="50"/>
      <c r="D483" s="50"/>
    </row>
    <row r="484" spans="1:4" ht="12.75">
      <c r="A484" s="50"/>
      <c r="B484" s="50"/>
      <c r="C484" s="50"/>
      <c r="D484" s="50"/>
    </row>
    <row r="485" spans="1:4" ht="12.75">
      <c r="A485" s="50"/>
      <c r="B485" s="50"/>
      <c r="C485" s="50"/>
      <c r="D485" s="50"/>
    </row>
    <row r="486" spans="1:4" ht="12.75">
      <c r="A486" s="50"/>
      <c r="B486" s="50"/>
      <c r="C486" s="50"/>
      <c r="D486" s="50"/>
    </row>
    <row r="487" spans="1:4" ht="12.75">
      <c r="A487" s="50"/>
      <c r="B487" s="50"/>
      <c r="C487" s="50"/>
      <c r="D487" s="50"/>
    </row>
    <row r="488" spans="1:4" ht="12.75">
      <c r="A488" s="50"/>
      <c r="B488" s="50"/>
      <c r="C488" s="50"/>
      <c r="D488" s="50"/>
    </row>
    <row r="489" spans="1:4" ht="12.75">
      <c r="A489" s="50"/>
      <c r="B489" s="50"/>
      <c r="C489" s="50"/>
      <c r="D489" s="50"/>
    </row>
    <row r="490" spans="1:4" ht="12.75">
      <c r="A490" s="50"/>
      <c r="B490" s="50"/>
      <c r="C490" s="50"/>
      <c r="D490" s="50"/>
    </row>
    <row r="491" spans="1:4" ht="12.75">
      <c r="A491" s="50"/>
      <c r="B491" s="50"/>
      <c r="C491" s="50"/>
      <c r="D491" s="50"/>
    </row>
    <row r="492" spans="1:4" ht="12.75">
      <c r="A492" s="50"/>
      <c r="B492" s="50"/>
      <c r="C492" s="50"/>
      <c r="D492" s="50"/>
    </row>
    <row r="493" spans="1:4" ht="12.75">
      <c r="A493" s="50"/>
      <c r="B493" s="50"/>
      <c r="C493" s="50"/>
      <c r="D493" s="50"/>
    </row>
    <row r="494" spans="1:4" ht="12.75">
      <c r="A494" s="50"/>
      <c r="B494" s="50"/>
      <c r="C494" s="50"/>
      <c r="D494" s="50"/>
    </row>
    <row r="495" spans="1:4" ht="12.75">
      <c r="A495" s="50"/>
      <c r="B495" s="50"/>
      <c r="C495" s="50"/>
      <c r="D495" s="50"/>
    </row>
    <row r="496" spans="1:4" ht="12.75">
      <c r="A496" s="50"/>
      <c r="B496" s="50"/>
      <c r="C496" s="50"/>
      <c r="D496" s="50"/>
    </row>
    <row r="497" spans="1:4" ht="12.75">
      <c r="A497" s="50"/>
      <c r="B497" s="50"/>
      <c r="C497" s="50"/>
      <c r="D497" s="50"/>
    </row>
    <row r="498" spans="1:4" ht="12.75">
      <c r="A498" s="50"/>
      <c r="B498" s="50"/>
      <c r="C498" s="50"/>
      <c r="D498" s="50"/>
    </row>
    <row r="499" spans="1:4" ht="12.75">
      <c r="A499" s="50"/>
      <c r="B499" s="50"/>
      <c r="C499" s="50"/>
      <c r="D499" s="50"/>
    </row>
    <row r="500" spans="1:4" ht="12.75">
      <c r="A500" s="50"/>
      <c r="B500" s="50"/>
      <c r="C500" s="50"/>
      <c r="D500" s="50"/>
    </row>
    <row r="501" spans="1:4" ht="12.75">
      <c r="A501" s="50"/>
      <c r="B501" s="50"/>
      <c r="C501" s="50"/>
      <c r="D501" s="50"/>
    </row>
    <row r="502" spans="1:4" ht="12.75">
      <c r="A502" s="50"/>
      <c r="B502" s="50"/>
      <c r="C502" s="50"/>
      <c r="D502" s="50"/>
    </row>
    <row r="503" spans="1:4" ht="12.75">
      <c r="A503" s="50"/>
      <c r="B503" s="50"/>
      <c r="C503" s="50"/>
      <c r="D503" s="50"/>
    </row>
    <row r="504" spans="1:4" ht="12.75">
      <c r="A504" s="50"/>
      <c r="B504" s="50"/>
      <c r="C504" s="50"/>
      <c r="D504" s="50"/>
    </row>
    <row r="505" spans="1:4" ht="12.75">
      <c r="A505" s="50"/>
      <c r="B505" s="50"/>
      <c r="C505" s="50"/>
      <c r="D505" s="50"/>
    </row>
    <row r="506" spans="1:4" ht="12.75">
      <c r="A506" s="50"/>
      <c r="B506" s="50"/>
      <c r="C506" s="50"/>
      <c r="D506" s="50"/>
    </row>
    <row r="507" spans="1:4" ht="12.75">
      <c r="A507" s="50"/>
      <c r="B507" s="50"/>
      <c r="C507" s="50"/>
      <c r="D507" s="50"/>
    </row>
    <row r="508" spans="1:4" ht="12.75">
      <c r="A508" s="50"/>
      <c r="B508" s="50"/>
      <c r="C508" s="50"/>
      <c r="D508" s="50"/>
    </row>
    <row r="509" spans="1:4" ht="12.75">
      <c r="A509" s="50"/>
      <c r="B509" s="50"/>
      <c r="C509" s="50"/>
      <c r="D509" s="50"/>
    </row>
    <row r="510" spans="1:4" ht="12.75">
      <c r="A510" s="50"/>
      <c r="B510" s="50"/>
      <c r="C510" s="50"/>
      <c r="D510" s="50"/>
    </row>
    <row r="511" spans="1:4" ht="12.75">
      <c r="A511" s="50"/>
      <c r="B511" s="50"/>
      <c r="C511" s="50"/>
      <c r="D511" s="50"/>
    </row>
    <row r="512" spans="1:4" ht="12.75">
      <c r="A512" s="50"/>
      <c r="B512" s="50"/>
      <c r="C512" s="50"/>
      <c r="D512" s="50"/>
    </row>
    <row r="513" spans="1:4" ht="12.75">
      <c r="A513" s="50"/>
      <c r="B513" s="50"/>
      <c r="C513" s="50"/>
      <c r="D513" s="50"/>
    </row>
    <row r="514" spans="1:4" ht="12.75">
      <c r="A514" s="50"/>
      <c r="B514" s="50"/>
      <c r="C514" s="50"/>
      <c r="D514" s="50"/>
    </row>
    <row r="515" spans="1:4" ht="12.75">
      <c r="A515" s="50"/>
      <c r="B515" s="50"/>
      <c r="C515" s="50"/>
      <c r="D515" s="50"/>
    </row>
    <row r="516" spans="1:4" ht="12.75">
      <c r="A516" s="50"/>
      <c r="B516" s="50"/>
      <c r="C516" s="50"/>
      <c r="D516" s="50"/>
    </row>
    <row r="517" spans="1:4" ht="12.75">
      <c r="A517" s="50"/>
      <c r="B517" s="50"/>
      <c r="C517" s="50"/>
      <c r="D517" s="50"/>
    </row>
    <row r="518" spans="1:4" ht="12.75">
      <c r="A518" s="50"/>
      <c r="B518" s="50"/>
      <c r="C518" s="50"/>
      <c r="D518" s="50"/>
    </row>
    <row r="519" spans="1:4" ht="12.75">
      <c r="A519" s="50"/>
      <c r="B519" s="50"/>
      <c r="C519" s="50"/>
      <c r="D519" s="50"/>
    </row>
    <row r="520" spans="1:4" ht="12.75">
      <c r="A520" s="50"/>
      <c r="B520" s="50"/>
      <c r="C520" s="50"/>
      <c r="D520" s="50"/>
    </row>
    <row r="521" spans="1:4" ht="12.75">
      <c r="A521" s="50"/>
      <c r="B521" s="50"/>
      <c r="C521" s="50"/>
      <c r="D521" s="50"/>
    </row>
    <row r="522" spans="1:4" ht="12.75">
      <c r="A522" s="50"/>
      <c r="B522" s="50"/>
      <c r="C522" s="50"/>
      <c r="D522" s="50"/>
    </row>
    <row r="523" spans="1:4" ht="12.75">
      <c r="A523" s="50"/>
      <c r="B523" s="50"/>
      <c r="C523" s="50"/>
      <c r="D523" s="50"/>
    </row>
    <row r="524" spans="1:4" ht="12.75">
      <c r="A524" s="50"/>
      <c r="B524" s="50"/>
      <c r="C524" s="50"/>
      <c r="D524" s="50"/>
    </row>
    <row r="525" spans="1:4" ht="12.75">
      <c r="A525" s="50"/>
      <c r="B525" s="50"/>
      <c r="C525" s="50"/>
      <c r="D525" s="50"/>
    </row>
    <row r="526" spans="1:4" ht="12.75">
      <c r="A526" s="50"/>
      <c r="B526" s="50"/>
      <c r="C526" s="50"/>
      <c r="D526" s="50"/>
    </row>
    <row r="527" spans="1:4" ht="12.75">
      <c r="A527" s="50"/>
      <c r="B527" s="50"/>
      <c r="C527" s="50"/>
      <c r="D527" s="50"/>
    </row>
    <row r="528" spans="1:4" ht="12.75">
      <c r="A528" s="50"/>
      <c r="B528" s="50"/>
      <c r="C528" s="50"/>
      <c r="D528" s="50"/>
    </row>
    <row r="529" spans="1:4" ht="12.75">
      <c r="A529" s="50"/>
      <c r="B529" s="50"/>
      <c r="C529" s="50"/>
      <c r="D529" s="50"/>
    </row>
    <row r="530" spans="1:4" ht="12.75">
      <c r="A530" s="50"/>
      <c r="B530" s="50"/>
      <c r="C530" s="50"/>
      <c r="D530" s="50"/>
    </row>
    <row r="531" spans="1:4" ht="12.75">
      <c r="A531" s="50"/>
      <c r="B531" s="50"/>
      <c r="C531" s="50"/>
      <c r="D531" s="50"/>
    </row>
    <row r="532" spans="1:4" ht="12.75">
      <c r="A532" s="50"/>
      <c r="B532" s="50"/>
      <c r="C532" s="50"/>
      <c r="D532" s="50"/>
    </row>
    <row r="533" spans="1:4" ht="12.75">
      <c r="A533" s="50"/>
      <c r="B533" s="50"/>
      <c r="C533" s="50"/>
      <c r="D533" s="50"/>
    </row>
    <row r="534" spans="1:4" ht="12.75">
      <c r="A534" s="50"/>
      <c r="B534" s="50"/>
      <c r="C534" s="50"/>
      <c r="D534" s="50"/>
    </row>
    <row r="535" spans="1:4" ht="12.75">
      <c r="A535" s="50"/>
      <c r="B535" s="50"/>
      <c r="C535" s="50"/>
      <c r="D535" s="50"/>
    </row>
    <row r="536" spans="1:4" ht="12.75">
      <c r="A536" s="50"/>
      <c r="B536" s="50"/>
      <c r="C536" s="50"/>
      <c r="D536" s="50"/>
    </row>
    <row r="537" spans="1:4" ht="12.75">
      <c r="A537" s="50"/>
      <c r="B537" s="50"/>
      <c r="C537" s="50"/>
      <c r="D537" s="50"/>
    </row>
    <row r="538" spans="1:4" ht="12.75">
      <c r="A538" s="50"/>
      <c r="B538" s="50"/>
      <c r="C538" s="50"/>
      <c r="D538" s="50"/>
    </row>
    <row r="539" spans="1:4" ht="12.75">
      <c r="A539" s="50"/>
      <c r="B539" s="50"/>
      <c r="C539" s="50"/>
      <c r="D539" s="50"/>
    </row>
    <row r="540" spans="1:4" ht="12.75">
      <c r="A540" s="50"/>
      <c r="B540" s="50"/>
      <c r="C540" s="50"/>
      <c r="D540" s="50"/>
    </row>
    <row r="541" spans="1:4" ht="12.75">
      <c r="A541" s="50"/>
      <c r="B541" s="50"/>
      <c r="C541" s="50"/>
      <c r="D541" s="50"/>
    </row>
    <row r="542" spans="1:4" ht="12.75">
      <c r="A542" s="50"/>
      <c r="B542" s="50"/>
      <c r="C542" s="50"/>
      <c r="D542" s="50"/>
    </row>
    <row r="543" spans="1:4" ht="12.75">
      <c r="A543" s="50"/>
      <c r="B543" s="50"/>
      <c r="C543" s="50"/>
      <c r="D543" s="50"/>
    </row>
    <row r="544" spans="1:4" ht="12.75">
      <c r="A544" s="50"/>
      <c r="B544" s="50"/>
      <c r="C544" s="50"/>
      <c r="D544" s="50"/>
    </row>
    <row r="545" spans="1:4" ht="12.75">
      <c r="A545" s="50"/>
      <c r="B545" s="50"/>
      <c r="C545" s="50"/>
      <c r="D545" s="50"/>
    </row>
    <row r="546" spans="1:4" ht="12.75">
      <c r="A546" s="50"/>
      <c r="B546" s="50"/>
      <c r="C546" s="50"/>
      <c r="D546" s="50"/>
    </row>
    <row r="547" spans="1:4" ht="12.75">
      <c r="A547" s="50"/>
      <c r="B547" s="50"/>
      <c r="C547" s="50"/>
      <c r="D547" s="50"/>
    </row>
    <row r="548" spans="1:4" ht="12.75">
      <c r="A548" s="50"/>
      <c r="B548" s="50"/>
      <c r="C548" s="50"/>
      <c r="D548" s="50"/>
    </row>
    <row r="549" spans="1:4" ht="12.75">
      <c r="A549" s="50"/>
      <c r="B549" s="50"/>
      <c r="C549" s="50"/>
      <c r="D549" s="50"/>
    </row>
    <row r="550" spans="1:4" ht="12.75">
      <c r="A550" s="50"/>
      <c r="B550" s="50"/>
      <c r="C550" s="50"/>
      <c r="D550" s="50"/>
    </row>
    <row r="551" spans="1:4" ht="12.75">
      <c r="A551" s="50"/>
      <c r="B551" s="50"/>
      <c r="C551" s="50"/>
      <c r="D551" s="50"/>
    </row>
    <row r="552" spans="1:4" ht="12.75">
      <c r="A552" s="50"/>
      <c r="B552" s="50"/>
      <c r="C552" s="50"/>
      <c r="D552" s="50"/>
    </row>
    <row r="553" spans="1:4" ht="12.75">
      <c r="A553" s="50"/>
      <c r="B553" s="50"/>
      <c r="C553" s="50"/>
      <c r="D553" s="50"/>
    </row>
    <row r="554" spans="1:4" ht="12.75">
      <c r="A554" s="50"/>
      <c r="B554" s="50"/>
      <c r="C554" s="50"/>
      <c r="D554" s="50"/>
    </row>
    <row r="555" spans="1:4" ht="12.75">
      <c r="A555" s="50"/>
      <c r="B555" s="50"/>
      <c r="C555" s="50"/>
      <c r="D555" s="50"/>
    </row>
    <row r="556" spans="1:4" ht="12.75">
      <c r="A556" s="50"/>
      <c r="B556" s="50"/>
      <c r="C556" s="50"/>
      <c r="D556" s="50"/>
    </row>
    <row r="557" spans="1:4" ht="12.75">
      <c r="A557" s="50"/>
      <c r="B557" s="50"/>
      <c r="C557" s="50"/>
      <c r="D557" s="50"/>
    </row>
    <row r="558" spans="1:4" ht="12.75">
      <c r="A558" s="50"/>
      <c r="B558" s="50"/>
      <c r="C558" s="50"/>
      <c r="D558" s="50"/>
    </row>
    <row r="559" spans="1:4" ht="12.75">
      <c r="A559" s="50"/>
      <c r="B559" s="50"/>
      <c r="C559" s="50"/>
      <c r="D559" s="50"/>
    </row>
    <row r="560" spans="1:4" ht="12.75">
      <c r="A560" s="50"/>
      <c r="B560" s="50"/>
      <c r="C560" s="50"/>
      <c r="D560" s="50"/>
    </row>
    <row r="561" spans="1:4" ht="12.75">
      <c r="A561" s="50"/>
      <c r="B561" s="50"/>
      <c r="C561" s="50"/>
      <c r="D561" s="50"/>
    </row>
    <row r="562" spans="1:4" ht="12.75">
      <c r="A562" s="50"/>
      <c r="B562" s="50"/>
      <c r="C562" s="50"/>
      <c r="D562" s="50"/>
    </row>
    <row r="563" spans="1:4" ht="12.75">
      <c r="A563" s="50"/>
      <c r="B563" s="50"/>
      <c r="C563" s="50"/>
      <c r="D563" s="50"/>
    </row>
    <row r="564" spans="1:4" ht="12.75">
      <c r="A564" s="50"/>
      <c r="B564" s="50"/>
      <c r="C564" s="50"/>
      <c r="D564" s="50"/>
    </row>
    <row r="565" spans="1:4" ht="12.75">
      <c r="A565" s="50"/>
      <c r="B565" s="50"/>
      <c r="C565" s="50"/>
      <c r="D565" s="50"/>
    </row>
    <row r="566" spans="1:4" ht="12.75">
      <c r="A566" s="50"/>
      <c r="B566" s="50"/>
      <c r="C566" s="50"/>
      <c r="D566" s="50"/>
    </row>
    <row r="567" spans="1:4" ht="12.75">
      <c r="A567" s="50"/>
      <c r="B567" s="50"/>
      <c r="C567" s="50"/>
      <c r="D567" s="50"/>
    </row>
    <row r="568" spans="1:4" ht="12.75">
      <c r="A568" s="50"/>
      <c r="B568" s="50"/>
      <c r="C568" s="50"/>
      <c r="D568" s="50"/>
    </row>
    <row r="569" spans="1:4" ht="12.75">
      <c r="A569" s="50"/>
      <c r="B569" s="50"/>
      <c r="C569" s="50"/>
      <c r="D569" s="50"/>
    </row>
    <row r="570" spans="1:4" ht="12.75">
      <c r="A570" s="50"/>
      <c r="B570" s="50"/>
      <c r="C570" s="50"/>
      <c r="D570" s="50"/>
    </row>
    <row r="571" spans="1:4" ht="12.75">
      <c r="A571" s="50"/>
      <c r="B571" s="50"/>
      <c r="C571" s="50"/>
      <c r="D571" s="50"/>
    </row>
    <row r="572" spans="1:4" ht="12.75">
      <c r="A572" s="50"/>
      <c r="B572" s="50"/>
      <c r="C572" s="50"/>
      <c r="D572" s="50"/>
    </row>
    <row r="573" spans="1:4" ht="12.75">
      <c r="A573" s="50"/>
      <c r="B573" s="50"/>
      <c r="C573" s="50"/>
      <c r="D573" s="50"/>
    </row>
    <row r="574" spans="1:4" ht="12.75">
      <c r="A574" s="50"/>
      <c r="B574" s="50"/>
      <c r="C574" s="50"/>
      <c r="D574" s="50"/>
    </row>
    <row r="575" spans="1:4" ht="12.75">
      <c r="A575" s="50"/>
      <c r="B575" s="50"/>
      <c r="C575" s="50"/>
      <c r="D575" s="50"/>
    </row>
    <row r="576" spans="1:4" ht="12.75">
      <c r="A576" s="50"/>
      <c r="B576" s="50"/>
      <c r="C576" s="50"/>
      <c r="D576" s="50"/>
    </row>
    <row r="577" spans="1:4" ht="12.75">
      <c r="A577" s="50"/>
      <c r="B577" s="50"/>
      <c r="C577" s="50"/>
      <c r="D577" s="50"/>
    </row>
    <row r="578" spans="1:4" ht="12.75">
      <c r="A578" s="50"/>
      <c r="B578" s="50"/>
      <c r="C578" s="50"/>
      <c r="D578" s="50"/>
    </row>
    <row r="579" spans="1:4" ht="12.75">
      <c r="A579" s="50"/>
      <c r="B579" s="50"/>
      <c r="C579" s="50"/>
      <c r="D579" s="50"/>
    </row>
    <row r="580" spans="1:4" ht="12.75">
      <c r="A580" s="50"/>
      <c r="B580" s="50"/>
      <c r="C580" s="50"/>
      <c r="D580" s="50"/>
    </row>
    <row r="581" spans="1:4" ht="12.75">
      <c r="A581" s="50"/>
      <c r="B581" s="50"/>
      <c r="C581" s="50"/>
      <c r="D581" s="50"/>
    </row>
    <row r="582" spans="1:4" ht="12.75">
      <c r="A582" s="50"/>
      <c r="B582" s="50"/>
      <c r="C582" s="50"/>
      <c r="D582" s="50"/>
    </row>
    <row r="583" spans="1:4" ht="12.75">
      <c r="A583" s="50"/>
      <c r="B583" s="50"/>
      <c r="C583" s="50"/>
      <c r="D583" s="50"/>
    </row>
    <row r="584" spans="1:4" ht="12.75">
      <c r="A584" s="50"/>
      <c r="B584" s="50"/>
      <c r="C584" s="50"/>
      <c r="D584" s="50"/>
    </row>
    <row r="585" spans="1:4" ht="12.75">
      <c r="A585" s="50"/>
      <c r="B585" s="50"/>
      <c r="C585" s="50"/>
      <c r="D585" s="50"/>
    </row>
    <row r="586" spans="1:4" ht="12.75">
      <c r="A586" s="50"/>
      <c r="B586" s="50"/>
      <c r="C586" s="50"/>
      <c r="D586" s="50"/>
    </row>
    <row r="587" spans="1:4" ht="12.75">
      <c r="A587" s="50"/>
      <c r="B587" s="50"/>
      <c r="C587" s="50"/>
      <c r="D587" s="50"/>
    </row>
    <row r="588" spans="1:4" ht="12.75">
      <c r="A588" s="50"/>
      <c r="B588" s="50"/>
      <c r="C588" s="50"/>
      <c r="D588" s="50"/>
    </row>
    <row r="589" spans="1:4" ht="12.75">
      <c r="A589" s="50"/>
      <c r="B589" s="50"/>
      <c r="C589" s="50"/>
      <c r="D589" s="50"/>
    </row>
    <row r="590" spans="1:4" ht="12.75">
      <c r="A590" s="50"/>
      <c r="B590" s="50"/>
      <c r="C590" s="50"/>
      <c r="D590" s="50"/>
    </row>
    <row r="591" spans="1:4" ht="12.75">
      <c r="A591" s="50"/>
      <c r="B591" s="50"/>
      <c r="C591" s="50"/>
      <c r="D591" s="50"/>
    </row>
    <row r="592" spans="1:4" ht="12.75">
      <c r="A592" s="50"/>
      <c r="B592" s="50"/>
      <c r="C592" s="50"/>
      <c r="D592" s="50"/>
    </row>
    <row r="593" spans="1:4" ht="12.75">
      <c r="A593" s="50"/>
      <c r="B593" s="50"/>
      <c r="C593" s="50"/>
      <c r="D593" s="50"/>
    </row>
    <row r="594" spans="1:4" ht="12.75">
      <c r="A594" s="50"/>
      <c r="B594" s="50"/>
      <c r="C594" s="50"/>
      <c r="D594" s="50"/>
    </row>
    <row r="595" spans="1:4" ht="12.75">
      <c r="A595" s="50"/>
      <c r="B595" s="50"/>
      <c r="C595" s="50"/>
      <c r="D595" s="50"/>
    </row>
    <row r="596" spans="1:4" ht="12.75">
      <c r="A596" s="50"/>
      <c r="B596" s="50"/>
      <c r="C596" s="50"/>
      <c r="D596" s="50"/>
    </row>
    <row r="597" spans="1:4" ht="12.75">
      <c r="A597" s="50"/>
      <c r="B597" s="50"/>
      <c r="C597" s="50"/>
      <c r="D597" s="50"/>
    </row>
    <row r="598" spans="1:4" ht="12.75">
      <c r="A598" s="50"/>
      <c r="B598" s="50"/>
      <c r="C598" s="50"/>
      <c r="D598" s="50"/>
    </row>
    <row r="599" spans="1:4" ht="12.75">
      <c r="A599" s="50"/>
      <c r="B599" s="50"/>
      <c r="C599" s="50"/>
      <c r="D599" s="50"/>
    </row>
    <row r="600" spans="1:4" ht="12.75">
      <c r="A600" s="50"/>
      <c r="B600" s="50"/>
      <c r="C600" s="50"/>
      <c r="D600" s="50"/>
    </row>
    <row r="601" spans="1:4" ht="12.75">
      <c r="A601" s="50"/>
      <c r="B601" s="50"/>
      <c r="C601" s="50"/>
      <c r="D601" s="50"/>
    </row>
    <row r="602" spans="1:4" ht="12.75">
      <c r="A602" s="50"/>
      <c r="B602" s="50"/>
      <c r="C602" s="50"/>
      <c r="D602" s="50"/>
    </row>
    <row r="603" spans="1:4" ht="12.75">
      <c r="A603" s="50"/>
      <c r="B603" s="50"/>
      <c r="C603" s="50"/>
      <c r="D603" s="50"/>
    </row>
    <row r="604" spans="1:4" ht="12.75">
      <c r="A604" s="50"/>
      <c r="B604" s="50"/>
      <c r="C604" s="50"/>
      <c r="D604" s="50"/>
    </row>
    <row r="605" spans="1:4" ht="12.75">
      <c r="A605" s="50"/>
      <c r="B605" s="50"/>
      <c r="C605" s="50"/>
      <c r="D605" s="50"/>
    </row>
    <row r="606" spans="1:4" ht="12.75">
      <c r="A606" s="50"/>
      <c r="B606" s="50"/>
      <c r="C606" s="50"/>
      <c r="D606" s="50"/>
    </row>
    <row r="607" spans="1:4" ht="12.75">
      <c r="A607" s="50"/>
      <c r="B607" s="50"/>
      <c r="C607" s="50"/>
      <c r="D607" s="50"/>
    </row>
    <row r="608" spans="1:4" ht="12.75">
      <c r="A608" s="50"/>
      <c r="B608" s="50"/>
      <c r="C608" s="50"/>
      <c r="D608" s="50"/>
    </row>
    <row r="609" spans="1:4" ht="12.75">
      <c r="A609" s="50"/>
      <c r="B609" s="50"/>
      <c r="C609" s="50"/>
      <c r="D609" s="50"/>
    </row>
    <row r="610" spans="1:4" ht="12.75">
      <c r="A610" s="50"/>
      <c r="B610" s="50"/>
      <c r="C610" s="50"/>
      <c r="D610" s="50"/>
    </row>
    <row r="611" spans="1:4" ht="12.75">
      <c r="A611" s="50"/>
      <c r="B611" s="50"/>
      <c r="C611" s="50"/>
      <c r="D611" s="50"/>
    </row>
    <row r="612" spans="1:4" ht="12.75">
      <c r="A612" s="50"/>
      <c r="B612" s="50"/>
      <c r="C612" s="50"/>
      <c r="D612" s="50"/>
    </row>
    <row r="613" spans="1:4" ht="12.75">
      <c r="A613" s="50"/>
      <c r="B613" s="50"/>
      <c r="C613" s="50"/>
      <c r="D613" s="50"/>
    </row>
    <row r="614" spans="1:4" ht="12.75">
      <c r="A614" s="50"/>
      <c r="B614" s="50"/>
      <c r="C614" s="50"/>
      <c r="D614" s="50"/>
    </row>
    <row r="615" spans="1:4" ht="12.75">
      <c r="A615" s="50"/>
      <c r="B615" s="50"/>
      <c r="C615" s="50"/>
      <c r="D615" s="50"/>
    </row>
    <row r="616" spans="1:4" ht="12.75">
      <c r="A616" s="50"/>
      <c r="B616" s="50"/>
      <c r="C616" s="50"/>
      <c r="D616" s="50"/>
    </row>
    <row r="617" spans="1:4" ht="12.75">
      <c r="A617" s="50"/>
      <c r="B617" s="50"/>
      <c r="C617" s="50"/>
      <c r="D617" s="50"/>
    </row>
    <row r="618" spans="1:4" ht="12.75">
      <c r="A618" s="50"/>
      <c r="B618" s="50"/>
      <c r="C618" s="50"/>
      <c r="D618" s="50"/>
    </row>
    <row r="619" spans="1:4" ht="12.75">
      <c r="A619" s="50"/>
      <c r="B619" s="50"/>
      <c r="C619" s="50"/>
      <c r="D619" s="50"/>
    </row>
    <row r="620" spans="1:4" ht="12.75">
      <c r="A620" s="50"/>
      <c r="B620" s="50"/>
      <c r="C620" s="50"/>
      <c r="D620" s="50"/>
    </row>
    <row r="621" spans="1:4" ht="12.75">
      <c r="A621" s="50"/>
      <c r="B621" s="50"/>
      <c r="C621" s="50"/>
      <c r="D621" s="50"/>
    </row>
    <row r="622" spans="1:4" ht="12.75">
      <c r="A622" s="50"/>
      <c r="B622" s="50"/>
      <c r="C622" s="50"/>
      <c r="D622" s="50"/>
    </row>
    <row r="623" spans="1:4" ht="12.75">
      <c r="A623" s="50"/>
      <c r="B623" s="50"/>
      <c r="C623" s="50"/>
      <c r="D623" s="50"/>
    </row>
    <row r="624" spans="1:4" ht="12.75">
      <c r="A624" s="50"/>
      <c r="B624" s="50"/>
      <c r="C624" s="50"/>
      <c r="D624" s="50"/>
    </row>
    <row r="625" spans="1:4" ht="12.75">
      <c r="A625" s="50"/>
      <c r="B625" s="50"/>
      <c r="C625" s="50"/>
      <c r="D625" s="50"/>
    </row>
    <row r="626" spans="1:4" ht="12.75">
      <c r="A626" s="50"/>
      <c r="B626" s="50"/>
      <c r="C626" s="50"/>
      <c r="D626" s="50"/>
    </row>
    <row r="627" spans="1:4" ht="12.75">
      <c r="A627" s="50"/>
      <c r="B627" s="50"/>
      <c r="C627" s="50"/>
      <c r="D627" s="50"/>
    </row>
    <row r="628" spans="1:4" ht="12.75">
      <c r="A628" s="50"/>
      <c r="B628" s="50"/>
      <c r="C628" s="50"/>
      <c r="D628" s="50"/>
    </row>
    <row r="629" spans="1:4" ht="12.75">
      <c r="A629" s="50"/>
      <c r="B629" s="50"/>
      <c r="C629" s="50"/>
      <c r="D629" s="50"/>
    </row>
    <row r="630" spans="1:4" ht="12.75">
      <c r="A630" s="50"/>
      <c r="B630" s="50"/>
      <c r="C630" s="50"/>
      <c r="D630" s="50"/>
    </row>
    <row r="631" spans="1:4" ht="12.75">
      <c r="A631" s="50"/>
      <c r="B631" s="50"/>
      <c r="C631" s="50"/>
      <c r="D631" s="50"/>
    </row>
    <row r="632" spans="1:4" ht="12.75">
      <c r="A632" s="50"/>
      <c r="B632" s="50"/>
      <c r="C632" s="50"/>
      <c r="D632" s="50"/>
    </row>
    <row r="633" spans="1:4" ht="12.75">
      <c r="A633" s="50"/>
      <c r="B633" s="50"/>
      <c r="C633" s="50"/>
      <c r="D633" s="50"/>
    </row>
    <row r="634" spans="1:4" ht="12.75">
      <c r="A634" s="50"/>
      <c r="B634" s="50"/>
      <c r="C634" s="50"/>
      <c r="D634" s="50"/>
    </row>
    <row r="635" spans="1:4" ht="12.75">
      <c r="A635" s="50"/>
      <c r="B635" s="50"/>
      <c r="C635" s="50"/>
      <c r="D635" s="50"/>
    </row>
    <row r="636" spans="1:4" ht="12.75">
      <c r="A636" s="50"/>
      <c r="B636" s="50"/>
      <c r="C636" s="50"/>
      <c r="D636" s="50"/>
    </row>
    <row r="637" spans="1:4" ht="12.75">
      <c r="A637" s="50"/>
      <c r="B637" s="50"/>
      <c r="C637" s="50"/>
      <c r="D637" s="50"/>
    </row>
    <row r="638" spans="1:4" ht="12.75">
      <c r="A638" s="50"/>
      <c r="B638" s="50"/>
      <c r="C638" s="50"/>
      <c r="D638" s="50"/>
    </row>
    <row r="639" spans="1:4" ht="12.75">
      <c r="A639" s="50"/>
      <c r="B639" s="50"/>
      <c r="C639" s="50"/>
      <c r="D639" s="50"/>
    </row>
    <row r="640" spans="1:4" ht="12.75">
      <c r="A640" s="50"/>
      <c r="B640" s="50"/>
      <c r="C640" s="50"/>
      <c r="D640" s="50"/>
    </row>
    <row r="641" spans="1:4" ht="12.75">
      <c r="A641" s="50"/>
      <c r="B641" s="50"/>
      <c r="C641" s="50"/>
      <c r="D641" s="50"/>
    </row>
    <row r="642" spans="1:4" ht="12.75">
      <c r="A642" s="50"/>
      <c r="B642" s="50"/>
      <c r="C642" s="50"/>
      <c r="D642" s="50"/>
    </row>
    <row r="643" spans="1:4" ht="12.75">
      <c r="A643" s="50"/>
      <c r="B643" s="50"/>
      <c r="C643" s="50"/>
      <c r="D643" s="50"/>
    </row>
    <row r="644" spans="1:4" ht="12.75">
      <c r="A644" s="50"/>
      <c r="B644" s="50"/>
      <c r="C644" s="50"/>
      <c r="D644" s="50"/>
    </row>
    <row r="645" spans="1:4" ht="12.75">
      <c r="A645" s="50"/>
      <c r="B645" s="50"/>
      <c r="C645" s="50"/>
      <c r="D645" s="50"/>
    </row>
    <row r="646" spans="1:4" ht="12.75">
      <c r="A646" s="50"/>
      <c r="B646" s="50"/>
      <c r="C646" s="50"/>
      <c r="D646" s="50"/>
    </row>
    <row r="647" spans="1:4" ht="12.75">
      <c r="A647" s="50"/>
      <c r="B647" s="50"/>
      <c r="C647" s="50"/>
      <c r="D647" s="50"/>
    </row>
    <row r="648" spans="1:4" ht="12.75">
      <c r="A648" s="50"/>
      <c r="B648" s="50"/>
      <c r="C648" s="50"/>
      <c r="D648" s="50"/>
    </row>
    <row r="649" spans="1:4" ht="12.75">
      <c r="A649" s="50"/>
      <c r="B649" s="50"/>
      <c r="C649" s="50"/>
      <c r="D649" s="50"/>
    </row>
    <row r="650" spans="1:4" ht="12.75">
      <c r="A650" s="50"/>
      <c r="B650" s="50"/>
      <c r="C650" s="50"/>
      <c r="D650" s="50"/>
    </row>
    <row r="651" spans="1:4" ht="12.75">
      <c r="A651" s="50"/>
      <c r="B651" s="50"/>
      <c r="C651" s="50"/>
      <c r="D651" s="50"/>
    </row>
    <row r="652" spans="1:4" ht="12.75">
      <c r="A652" s="50"/>
      <c r="B652" s="50"/>
      <c r="C652" s="50"/>
      <c r="D652" s="50"/>
    </row>
    <row r="653" spans="1:4" ht="12.75">
      <c r="A653" s="50"/>
      <c r="B653" s="50"/>
      <c r="C653" s="50"/>
      <c r="D653" s="50"/>
    </row>
    <row r="654" spans="1:4" ht="12.75">
      <c r="A654" s="50"/>
      <c r="B654" s="50"/>
      <c r="C654" s="50"/>
      <c r="D654" s="50"/>
    </row>
    <row r="655" spans="1:4" ht="12.75">
      <c r="A655" s="50"/>
      <c r="B655" s="50"/>
      <c r="C655" s="50"/>
      <c r="D655" s="50"/>
    </row>
    <row r="656" spans="1:4" ht="12.75">
      <c r="A656" s="50"/>
      <c r="B656" s="50"/>
      <c r="C656" s="50"/>
      <c r="D656" s="50"/>
    </row>
    <row r="657" spans="1:4" ht="12.75">
      <c r="A657" s="50"/>
      <c r="B657" s="50"/>
      <c r="C657" s="50"/>
      <c r="D657" s="50"/>
    </row>
    <row r="658" spans="1:4" ht="12.75">
      <c r="A658" s="50"/>
      <c r="B658" s="50"/>
      <c r="C658" s="50"/>
      <c r="D658" s="50"/>
    </row>
    <row r="659" spans="1:4" ht="12.75">
      <c r="A659" s="50"/>
      <c r="B659" s="50"/>
      <c r="C659" s="50"/>
      <c r="D659" s="50"/>
    </row>
    <row r="660" spans="1:4" ht="12.75">
      <c r="A660" s="50"/>
      <c r="B660" s="50"/>
      <c r="C660" s="50"/>
      <c r="D660" s="50"/>
    </row>
    <row r="661" spans="1:4" ht="12.75">
      <c r="A661" s="50"/>
      <c r="B661" s="50"/>
      <c r="C661" s="50"/>
      <c r="D661" s="50"/>
    </row>
    <row r="662" spans="1:4" ht="12.75">
      <c r="A662" s="50"/>
      <c r="B662" s="50"/>
      <c r="C662" s="50"/>
      <c r="D662" s="50"/>
    </row>
    <row r="663" spans="1:4" ht="12.75">
      <c r="A663" s="50"/>
      <c r="B663" s="50"/>
      <c r="C663" s="50"/>
      <c r="D663" s="50"/>
    </row>
    <row r="664" spans="1:4" ht="12.75">
      <c r="A664" s="50"/>
      <c r="B664" s="50"/>
      <c r="C664" s="50"/>
      <c r="D664" s="50"/>
    </row>
    <row r="665" spans="1:4" ht="12.75">
      <c r="A665" s="50"/>
      <c r="B665" s="50"/>
      <c r="C665" s="50"/>
      <c r="D665" s="50"/>
    </row>
    <row r="666" spans="1:4" ht="12.75">
      <c r="A666" s="50"/>
      <c r="B666" s="50"/>
      <c r="C666" s="50"/>
      <c r="D666" s="50"/>
    </row>
    <row r="667" spans="1:4" ht="12.75">
      <c r="A667" s="50"/>
      <c r="B667" s="50"/>
      <c r="C667" s="50"/>
      <c r="D667" s="50"/>
    </row>
    <row r="668" spans="1:4" ht="12.75">
      <c r="A668" s="50"/>
      <c r="B668" s="50"/>
      <c r="C668" s="50"/>
      <c r="D668" s="50"/>
    </row>
    <row r="669" spans="1:4" ht="12.75">
      <c r="A669" s="50"/>
      <c r="B669" s="50"/>
      <c r="C669" s="50"/>
      <c r="D669" s="50"/>
    </row>
    <row r="670" spans="1:4" ht="12.75">
      <c r="A670" s="50"/>
      <c r="B670" s="50"/>
      <c r="C670" s="50"/>
      <c r="D670" s="50"/>
    </row>
    <row r="671" spans="1:4" ht="12.75">
      <c r="A671" s="50"/>
      <c r="B671" s="50"/>
      <c r="C671" s="50"/>
      <c r="D671" s="50"/>
    </row>
    <row r="672" spans="1:4" ht="12.75">
      <c r="A672" s="50"/>
      <c r="B672" s="50"/>
      <c r="C672" s="50"/>
      <c r="D672" s="50"/>
    </row>
    <row r="673" spans="1:4" ht="12.75">
      <c r="A673" s="50"/>
      <c r="B673" s="50"/>
      <c r="C673" s="50"/>
      <c r="D673" s="50"/>
    </row>
    <row r="674" spans="1:4" ht="12.75">
      <c r="A674" s="50"/>
      <c r="B674" s="50"/>
      <c r="C674" s="50"/>
      <c r="D674" s="50"/>
    </row>
    <row r="675" spans="1:4" ht="12.75">
      <c r="A675" s="50"/>
      <c r="B675" s="50"/>
      <c r="C675" s="50"/>
      <c r="D675" s="50"/>
    </row>
    <row r="676" spans="1:4" ht="12.75">
      <c r="A676" s="50"/>
      <c r="B676" s="50"/>
      <c r="C676" s="50"/>
      <c r="D676" s="50"/>
    </row>
    <row r="677" spans="1:4" ht="12.75">
      <c r="A677" s="50"/>
      <c r="B677" s="50"/>
      <c r="C677" s="50"/>
      <c r="D677" s="50"/>
    </row>
    <row r="678" spans="1:4" ht="12.75">
      <c r="A678" s="50"/>
      <c r="B678" s="50"/>
      <c r="C678" s="50"/>
      <c r="D678" s="50"/>
    </row>
    <row r="679" spans="1:4" ht="12.75">
      <c r="A679" s="50"/>
      <c r="B679" s="50"/>
      <c r="C679" s="50"/>
      <c r="D679" s="50"/>
    </row>
    <row r="680" spans="1:4" ht="12.75">
      <c r="A680" s="50"/>
      <c r="B680" s="50"/>
      <c r="C680" s="50"/>
      <c r="D680" s="50"/>
    </row>
    <row r="681" spans="1:4" ht="12.75">
      <c r="A681" s="50"/>
      <c r="B681" s="50"/>
      <c r="C681" s="50"/>
      <c r="D681" s="50"/>
    </row>
    <row r="682" spans="1:4" ht="12.75">
      <c r="A682" s="50"/>
      <c r="B682" s="50"/>
      <c r="C682" s="50"/>
      <c r="D682" s="50"/>
    </row>
    <row r="683" spans="1:4" ht="12.75">
      <c r="A683" s="50"/>
      <c r="B683" s="50"/>
      <c r="C683" s="50"/>
      <c r="D683" s="50"/>
    </row>
    <row r="684" spans="1:4" ht="12.75">
      <c r="A684" s="50"/>
      <c r="B684" s="50"/>
      <c r="C684" s="50"/>
      <c r="D684" s="50"/>
    </row>
    <row r="685" spans="1:4" ht="12.75">
      <c r="A685" s="50"/>
      <c r="B685" s="50"/>
      <c r="C685" s="50"/>
      <c r="D685" s="50"/>
    </row>
    <row r="686" spans="1:4" ht="12.75">
      <c r="A686" s="50"/>
      <c r="B686" s="50"/>
      <c r="C686" s="50"/>
      <c r="D686" s="50"/>
    </row>
    <row r="687" spans="1:4" ht="12.75">
      <c r="A687" s="50"/>
      <c r="B687" s="50"/>
      <c r="C687" s="50"/>
      <c r="D687" s="50"/>
    </row>
    <row r="688" spans="1:4" ht="12.75">
      <c r="A688" s="50"/>
      <c r="B688" s="50"/>
      <c r="C688" s="50"/>
      <c r="D688" s="50"/>
    </row>
    <row r="689" spans="1:4" ht="12.75">
      <c r="A689" s="50"/>
      <c r="B689" s="50"/>
      <c r="C689" s="50"/>
      <c r="D689" s="50"/>
    </row>
    <row r="690" spans="1:4" ht="12.75">
      <c r="A690" s="50"/>
      <c r="B690" s="50"/>
      <c r="C690" s="50"/>
      <c r="D690" s="50"/>
    </row>
    <row r="691" spans="1:4" ht="12.75">
      <c r="A691" s="50"/>
      <c r="B691" s="50"/>
      <c r="C691" s="50"/>
      <c r="D691" s="50"/>
    </row>
    <row r="692" spans="1:4" ht="12.75">
      <c r="A692" s="50"/>
      <c r="B692" s="50"/>
      <c r="C692" s="50"/>
      <c r="D692" s="50"/>
    </row>
    <row r="693" spans="1:4" ht="12.75">
      <c r="A693" s="50"/>
      <c r="B693" s="50"/>
      <c r="C693" s="50"/>
      <c r="D693" s="50"/>
    </row>
    <row r="694" spans="1:4" ht="12.75">
      <c r="A694" s="50"/>
      <c r="B694" s="50"/>
      <c r="C694" s="50"/>
      <c r="D694" s="50"/>
    </row>
    <row r="695" spans="1:4" ht="12.75">
      <c r="A695" s="50"/>
      <c r="B695" s="50"/>
      <c r="C695" s="50"/>
      <c r="D695" s="50"/>
    </row>
    <row r="696" spans="1:4" ht="12.75">
      <c r="A696" s="50"/>
      <c r="B696" s="50"/>
      <c r="C696" s="50"/>
      <c r="D696" s="50"/>
    </row>
    <row r="697" spans="1:4" ht="12.75">
      <c r="A697" s="50"/>
      <c r="B697" s="50"/>
      <c r="C697" s="50"/>
      <c r="D697" s="50"/>
    </row>
    <row r="698" spans="1:4" ht="12.75">
      <c r="A698" s="50"/>
      <c r="B698" s="50"/>
      <c r="C698" s="50"/>
      <c r="D698" s="50"/>
    </row>
    <row r="699" spans="1:4" ht="12.75">
      <c r="A699" s="50"/>
      <c r="B699" s="50"/>
      <c r="C699" s="50"/>
      <c r="D699" s="50"/>
    </row>
    <row r="700" spans="1:4" ht="12.75">
      <c r="A700" s="50"/>
      <c r="B700" s="50"/>
      <c r="C700" s="50"/>
      <c r="D700" s="50"/>
    </row>
    <row r="701" spans="1:4" ht="12.75">
      <c r="A701" s="50"/>
      <c r="B701" s="50"/>
      <c r="C701" s="50"/>
      <c r="D701" s="50"/>
    </row>
    <row r="702" spans="1:4" ht="12.75">
      <c r="A702" s="50"/>
      <c r="B702" s="50"/>
      <c r="C702" s="50"/>
      <c r="D702" s="50"/>
    </row>
    <row r="703" spans="1:4" ht="12.75">
      <c r="A703" s="50"/>
      <c r="B703" s="50"/>
      <c r="C703" s="50"/>
      <c r="D703" s="50"/>
    </row>
    <row r="704" spans="1:4" ht="12.75">
      <c r="A704" s="50"/>
      <c r="B704" s="50"/>
      <c r="C704" s="50"/>
      <c r="D704" s="50"/>
    </row>
    <row r="705" spans="1:4" ht="12.75">
      <c r="A705" s="50"/>
      <c r="B705" s="50"/>
      <c r="C705" s="50"/>
      <c r="D705" s="50"/>
    </row>
    <row r="706" spans="1:4" ht="12.75">
      <c r="A706" s="50"/>
      <c r="B706" s="50"/>
      <c r="C706" s="50"/>
      <c r="D706" s="50"/>
    </row>
    <row r="707" spans="1:4" ht="12.75">
      <c r="A707" s="50"/>
      <c r="B707" s="50"/>
      <c r="C707" s="50"/>
      <c r="D707" s="50"/>
    </row>
    <row r="708" spans="1:4" ht="12.75">
      <c r="A708" s="50"/>
      <c r="B708" s="50"/>
      <c r="C708" s="50"/>
      <c r="D708" s="50"/>
    </row>
    <row r="709" spans="1:4" ht="12.75">
      <c r="A709" s="50"/>
      <c r="B709" s="50"/>
      <c r="C709" s="50"/>
      <c r="D709" s="50"/>
    </row>
    <row r="710" spans="1:4" ht="12.75">
      <c r="A710" s="50"/>
      <c r="B710" s="50"/>
      <c r="C710" s="50"/>
      <c r="D710" s="50"/>
    </row>
    <row r="711" spans="1:4" ht="12.75">
      <c r="A711" s="50"/>
      <c r="B711" s="50"/>
      <c r="C711" s="50"/>
      <c r="D711" s="50"/>
    </row>
    <row r="712" spans="1:4" ht="12.75">
      <c r="A712" s="50"/>
      <c r="B712" s="50"/>
      <c r="C712" s="50"/>
      <c r="D712" s="50"/>
    </row>
    <row r="713" spans="1:4" ht="12.75">
      <c r="A713" s="50"/>
      <c r="B713" s="50"/>
      <c r="C713" s="50"/>
      <c r="D713" s="50"/>
    </row>
    <row r="714" spans="1:4" ht="12.75">
      <c r="A714" s="50"/>
      <c r="B714" s="50"/>
      <c r="C714" s="50"/>
      <c r="D714" s="50"/>
    </row>
    <row r="715" spans="1:4" ht="12.75">
      <c r="A715" s="50"/>
      <c r="B715" s="50"/>
      <c r="C715" s="50"/>
      <c r="D715" s="50"/>
    </row>
    <row r="716" spans="1:4" ht="12.75">
      <c r="A716" s="50"/>
      <c r="B716" s="50"/>
      <c r="C716" s="50"/>
      <c r="D716" s="50"/>
    </row>
    <row r="717" spans="1:4" ht="12.75">
      <c r="A717" s="50"/>
      <c r="B717" s="50"/>
      <c r="C717" s="50"/>
      <c r="D717" s="50"/>
    </row>
    <row r="718" spans="1:4" ht="12.75">
      <c r="A718" s="50"/>
      <c r="B718" s="50"/>
      <c r="C718" s="50"/>
      <c r="D718" s="50"/>
    </row>
    <row r="719" spans="1:4" ht="12.75">
      <c r="A719" s="50"/>
      <c r="B719" s="50"/>
      <c r="C719" s="50"/>
      <c r="D719" s="50"/>
    </row>
    <row r="720" spans="1:4" ht="12.75">
      <c r="A720" s="50"/>
      <c r="B720" s="50"/>
      <c r="C720" s="50"/>
      <c r="D720" s="50"/>
    </row>
    <row r="721" spans="1:4" ht="12.75">
      <c r="A721" s="50"/>
      <c r="B721" s="50"/>
      <c r="C721" s="50"/>
      <c r="D721" s="50"/>
    </row>
    <row r="722" spans="1:4" ht="12.75">
      <c r="A722" s="50"/>
      <c r="B722" s="50"/>
      <c r="C722" s="50"/>
      <c r="D722" s="50"/>
    </row>
    <row r="723" spans="1:4" ht="12.75">
      <c r="A723" s="50"/>
      <c r="B723" s="50"/>
      <c r="C723" s="50"/>
      <c r="D723" s="50"/>
    </row>
    <row r="724" spans="1:4" ht="12.75">
      <c r="A724" s="50"/>
      <c r="B724" s="50"/>
      <c r="C724" s="50"/>
      <c r="D724" s="50"/>
    </row>
    <row r="725" spans="1:4" ht="12.75">
      <c r="A725" s="50"/>
      <c r="B725" s="50"/>
      <c r="C725" s="50"/>
      <c r="D725" s="50"/>
    </row>
    <row r="726" spans="1:4" ht="12.75">
      <c r="A726" s="50"/>
      <c r="B726" s="50"/>
      <c r="C726" s="50"/>
      <c r="D726" s="50"/>
    </row>
    <row r="727" spans="1:4" ht="12.75">
      <c r="A727" s="50"/>
      <c r="B727" s="50"/>
      <c r="C727" s="50"/>
      <c r="D727" s="50"/>
    </row>
    <row r="728" spans="1:4" ht="12.75">
      <c r="A728" s="50"/>
      <c r="B728" s="50"/>
      <c r="C728" s="50"/>
      <c r="D728" s="50"/>
    </row>
    <row r="729" spans="1:4" ht="12.75">
      <c r="A729" s="50"/>
      <c r="B729" s="50"/>
      <c r="C729" s="50"/>
      <c r="D729" s="50"/>
    </row>
    <row r="730" spans="1:4" ht="12.75">
      <c r="A730" s="50"/>
      <c r="B730" s="50"/>
      <c r="C730" s="50"/>
      <c r="D730" s="50"/>
    </row>
    <row r="731" spans="1:4" ht="12.75">
      <c r="A731" s="50"/>
      <c r="B731" s="50"/>
      <c r="C731" s="50"/>
      <c r="D731" s="50"/>
    </row>
    <row r="732" spans="1:4" ht="12.75">
      <c r="A732" s="50"/>
      <c r="B732" s="50"/>
      <c r="C732" s="50"/>
      <c r="D732" s="50"/>
    </row>
    <row r="733" spans="1:4" ht="12.75">
      <c r="A733" s="50"/>
      <c r="B733" s="50"/>
      <c r="C733" s="50"/>
      <c r="D733" s="50"/>
    </row>
    <row r="734" spans="1:4" ht="12.75">
      <c r="A734" s="50"/>
      <c r="B734" s="50"/>
      <c r="C734" s="50"/>
      <c r="D734" s="50"/>
    </row>
    <row r="735" spans="1:4" ht="12.75">
      <c r="A735" s="50"/>
      <c r="B735" s="50"/>
      <c r="C735" s="50"/>
      <c r="D735" s="50"/>
    </row>
    <row r="736" spans="1:4" ht="12.75">
      <c r="A736" s="50"/>
      <c r="B736" s="50"/>
      <c r="C736" s="50"/>
      <c r="D736" s="50"/>
    </row>
    <row r="737" spans="1:4" ht="12.75">
      <c r="A737" s="50"/>
      <c r="B737" s="50"/>
      <c r="C737" s="50"/>
      <c r="D737" s="50"/>
    </row>
    <row r="738" spans="1:4" ht="12.75">
      <c r="A738" s="50"/>
      <c r="B738" s="50"/>
      <c r="C738" s="50"/>
      <c r="D738" s="50"/>
    </row>
    <row r="739" spans="1:4" ht="12.75">
      <c r="A739" s="50"/>
      <c r="B739" s="50"/>
      <c r="C739" s="50"/>
      <c r="D739" s="50"/>
    </row>
    <row r="740" spans="1:4" ht="12.75">
      <c r="A740" s="50"/>
      <c r="B740" s="50"/>
      <c r="C740" s="50"/>
      <c r="D740" s="50"/>
    </row>
    <row r="741" spans="1:4" ht="12.75">
      <c r="A741" s="50"/>
      <c r="B741" s="50"/>
      <c r="C741" s="50"/>
      <c r="D741" s="50"/>
    </row>
    <row r="742" spans="1:4" ht="12.75">
      <c r="A742" s="50"/>
      <c r="B742" s="50"/>
      <c r="C742" s="50"/>
      <c r="D742" s="50"/>
    </row>
    <row r="743" spans="1:4" ht="12.75">
      <c r="A743" s="50"/>
      <c r="B743" s="50"/>
      <c r="C743" s="50"/>
      <c r="D743" s="50"/>
    </row>
    <row r="744" spans="1:4" ht="12.75">
      <c r="A744" s="50"/>
      <c r="B744" s="50"/>
      <c r="C744" s="50"/>
      <c r="D744" s="50"/>
    </row>
    <row r="745" spans="1:4" ht="12.75">
      <c r="A745" s="50"/>
      <c r="B745" s="50"/>
      <c r="C745" s="50"/>
      <c r="D745" s="50"/>
    </row>
    <row r="746" spans="1:4" ht="12.75">
      <c r="A746" s="50"/>
      <c r="B746" s="50"/>
      <c r="C746" s="50"/>
      <c r="D746" s="50"/>
    </row>
    <row r="747" spans="1:4" ht="12.75">
      <c r="A747" s="50"/>
      <c r="B747" s="50"/>
      <c r="C747" s="50"/>
      <c r="D747" s="50"/>
    </row>
    <row r="748" spans="1:4" ht="12.75">
      <c r="A748" s="50"/>
      <c r="B748" s="50"/>
      <c r="C748" s="50"/>
      <c r="D748" s="50"/>
    </row>
    <row r="749" spans="1:4" ht="12.75">
      <c r="A749" s="50"/>
      <c r="B749" s="50"/>
      <c r="C749" s="50"/>
      <c r="D749" s="50"/>
    </row>
    <row r="750" spans="1:4" ht="12.75">
      <c r="A750" s="50"/>
      <c r="B750" s="50"/>
      <c r="C750" s="50"/>
      <c r="D750" s="50"/>
    </row>
    <row r="751" spans="1:4" ht="12.75">
      <c r="A751" s="50"/>
      <c r="B751" s="50"/>
      <c r="C751" s="50"/>
      <c r="D751" s="50"/>
    </row>
    <row r="752" spans="1:4" ht="12.75">
      <c r="A752" s="50"/>
      <c r="B752" s="50"/>
      <c r="C752" s="50"/>
      <c r="D752" s="50"/>
    </row>
    <row r="753" spans="1:4" ht="12.75">
      <c r="A753" s="50"/>
      <c r="B753" s="50"/>
      <c r="C753" s="50"/>
      <c r="D753" s="50"/>
    </row>
    <row r="754" spans="1:4" ht="12.75">
      <c r="A754" s="50"/>
      <c r="B754" s="50"/>
      <c r="C754" s="50"/>
      <c r="D754" s="50"/>
    </row>
    <row r="755" spans="1:4" ht="12.75">
      <c r="A755" s="50"/>
      <c r="B755" s="50"/>
      <c r="C755" s="50"/>
      <c r="D755" s="50"/>
    </row>
    <row r="756" spans="1:4" ht="12.75">
      <c r="A756" s="50"/>
      <c r="B756" s="50"/>
      <c r="C756" s="50"/>
      <c r="D756" s="50"/>
    </row>
    <row r="757" spans="1:4" ht="12.75">
      <c r="A757" s="50"/>
      <c r="B757" s="50"/>
      <c r="C757" s="50"/>
      <c r="D757" s="50"/>
    </row>
    <row r="758" spans="1:4" ht="12.75">
      <c r="A758" s="50"/>
      <c r="B758" s="50"/>
      <c r="C758" s="50"/>
      <c r="D758" s="50"/>
    </row>
    <row r="759" spans="1:4" ht="12.75">
      <c r="A759" s="50"/>
      <c r="B759" s="50"/>
      <c r="C759" s="50"/>
      <c r="D759" s="50"/>
    </row>
    <row r="760" spans="1:4" ht="12.75">
      <c r="A760" s="50"/>
      <c r="B760" s="50"/>
      <c r="C760" s="50"/>
      <c r="D760" s="50"/>
    </row>
    <row r="761" spans="1:4" ht="12.75">
      <c r="A761" s="50"/>
      <c r="B761" s="50"/>
      <c r="C761" s="50"/>
      <c r="D761" s="50"/>
    </row>
    <row r="762" spans="1:4" ht="12.75">
      <c r="A762" s="50"/>
      <c r="B762" s="50"/>
      <c r="C762" s="50"/>
      <c r="D762" s="50"/>
    </row>
    <row r="763" spans="1:4" ht="12.75">
      <c r="A763" s="50"/>
      <c r="B763" s="50"/>
      <c r="C763" s="50"/>
      <c r="D763" s="50"/>
    </row>
    <row r="764" spans="1:4" ht="12.75">
      <c r="A764" s="50"/>
      <c r="B764" s="50"/>
      <c r="C764" s="50"/>
      <c r="D764" s="50"/>
    </row>
    <row r="765" spans="1:4" ht="12.75">
      <c r="A765" s="50"/>
      <c r="B765" s="50"/>
      <c r="C765" s="50"/>
      <c r="D765" s="50"/>
    </row>
    <row r="766" spans="1:4" ht="12.75">
      <c r="A766" s="50"/>
      <c r="B766" s="50"/>
      <c r="C766" s="50"/>
      <c r="D766" s="50"/>
    </row>
    <row r="767" spans="1:4" ht="12.75">
      <c r="A767" s="50"/>
      <c r="B767" s="50"/>
      <c r="C767" s="50"/>
      <c r="D767" s="50"/>
    </row>
    <row r="768" spans="1:4" ht="12.75">
      <c r="A768" s="50"/>
      <c r="B768" s="50"/>
      <c r="C768" s="50"/>
      <c r="D768" s="50"/>
    </row>
    <row r="769" spans="1:4" ht="12.75">
      <c r="A769" s="50"/>
      <c r="B769" s="50"/>
      <c r="C769" s="50"/>
      <c r="D769" s="50"/>
    </row>
    <row r="770" spans="1:4" ht="12.75">
      <c r="A770" s="50"/>
      <c r="B770" s="50"/>
      <c r="C770" s="50"/>
      <c r="D770" s="50"/>
    </row>
    <row r="771" spans="1:4" ht="12.75">
      <c r="A771" s="50"/>
      <c r="B771" s="50"/>
      <c r="C771" s="50"/>
      <c r="D771" s="50"/>
    </row>
    <row r="772" spans="1:4" ht="12.75">
      <c r="A772" s="50"/>
      <c r="B772" s="50"/>
      <c r="C772" s="50"/>
      <c r="D772" s="50"/>
    </row>
    <row r="773" spans="1:4" ht="12.75">
      <c r="A773" s="50"/>
      <c r="B773" s="50"/>
      <c r="C773" s="50"/>
      <c r="D773" s="50"/>
    </row>
    <row r="774" spans="1:4" ht="12.75">
      <c r="A774" s="50"/>
      <c r="B774" s="50"/>
      <c r="C774" s="50"/>
      <c r="D774" s="50"/>
    </row>
    <row r="775" spans="1:4" ht="12.75">
      <c r="A775" s="50"/>
      <c r="B775" s="50"/>
      <c r="C775" s="50"/>
      <c r="D775" s="50"/>
    </row>
    <row r="776" spans="1:4" ht="12.75">
      <c r="A776" s="50"/>
      <c r="B776" s="50"/>
      <c r="C776" s="50"/>
      <c r="D776" s="50"/>
    </row>
    <row r="777" spans="1:4" ht="12.75">
      <c r="A777" s="50"/>
      <c r="B777" s="50"/>
      <c r="C777" s="50"/>
      <c r="D777" s="50"/>
    </row>
    <row r="778" spans="1:4" ht="12.75">
      <c r="A778" s="50"/>
      <c r="B778" s="50"/>
      <c r="C778" s="50"/>
      <c r="D778" s="50"/>
    </row>
    <row r="779" spans="1:4" ht="12.75">
      <c r="A779" s="50"/>
      <c r="B779" s="50"/>
      <c r="C779" s="50"/>
      <c r="D779" s="50"/>
    </row>
    <row r="780" spans="1:4" ht="12.75">
      <c r="A780" s="50"/>
      <c r="B780" s="50"/>
      <c r="C780" s="50"/>
      <c r="D780" s="50"/>
    </row>
    <row r="781" spans="1:4" ht="12.75">
      <c r="A781" s="50"/>
      <c r="B781" s="50"/>
      <c r="C781" s="50"/>
      <c r="D781" s="50"/>
    </row>
    <row r="782" spans="1:4" ht="12.75">
      <c r="A782" s="50"/>
      <c r="B782" s="50"/>
      <c r="C782" s="50"/>
      <c r="D782" s="50"/>
    </row>
    <row r="783" spans="1:4" ht="12.75">
      <c r="A783" s="50"/>
      <c r="B783" s="50"/>
      <c r="C783" s="50"/>
      <c r="D783" s="50"/>
    </row>
    <row r="784" spans="1:4" ht="12.75">
      <c r="A784" s="50"/>
      <c r="B784" s="50"/>
      <c r="C784" s="50"/>
      <c r="D784" s="50"/>
    </row>
    <row r="785" spans="1:4" ht="12.75">
      <c r="A785" s="50"/>
      <c r="B785" s="50"/>
      <c r="C785" s="50"/>
      <c r="D785" s="50"/>
    </row>
    <row r="786" spans="1:4" ht="12.75">
      <c r="A786" s="50"/>
      <c r="B786" s="50"/>
      <c r="C786" s="50"/>
      <c r="D786" s="50"/>
    </row>
    <row r="787" spans="1:4" ht="12.75">
      <c r="A787" s="50"/>
      <c r="B787" s="50"/>
      <c r="C787" s="50"/>
      <c r="D787" s="50"/>
    </row>
    <row r="788" spans="1:4" ht="12.75">
      <c r="A788" s="50"/>
      <c r="B788" s="50"/>
      <c r="C788" s="50"/>
      <c r="D788" s="50"/>
    </row>
    <row r="789" spans="1:4" ht="12.75">
      <c r="A789" s="50"/>
      <c r="B789" s="50"/>
      <c r="C789" s="50"/>
      <c r="D789" s="50"/>
    </row>
    <row r="790" spans="1:4" ht="12.75">
      <c r="A790" s="50"/>
      <c r="B790" s="50"/>
      <c r="C790" s="50"/>
      <c r="D790" s="50"/>
    </row>
    <row r="791" spans="1:4" ht="12.75">
      <c r="A791" s="50"/>
      <c r="B791" s="50"/>
      <c r="C791" s="50"/>
      <c r="D791" s="50"/>
    </row>
    <row r="792" spans="1:4" ht="12.75">
      <c r="A792" s="50"/>
      <c r="B792" s="50"/>
      <c r="C792" s="50"/>
      <c r="D792" s="50"/>
    </row>
    <row r="793" spans="1:4" ht="12.75">
      <c r="A793" s="50"/>
      <c r="B793" s="50"/>
      <c r="C793" s="50"/>
      <c r="D793" s="50"/>
    </row>
    <row r="794" spans="1:4" ht="12.75">
      <c r="A794" s="50"/>
      <c r="B794" s="50"/>
      <c r="C794" s="50"/>
      <c r="D794" s="50"/>
    </row>
    <row r="795" spans="1:4" ht="12.75">
      <c r="A795" s="50"/>
      <c r="B795" s="50"/>
      <c r="C795" s="50"/>
      <c r="D795" s="50"/>
    </row>
    <row r="796" spans="1:4" ht="12.75">
      <c r="A796" s="50"/>
      <c r="B796" s="50"/>
      <c r="C796" s="50"/>
      <c r="D796" s="50"/>
    </row>
    <row r="797" spans="1:4" ht="12.75">
      <c r="A797" s="50"/>
      <c r="B797" s="50"/>
      <c r="C797" s="50"/>
      <c r="D797" s="50"/>
    </row>
    <row r="798" spans="1:4" ht="12.75">
      <c r="A798" s="50"/>
      <c r="B798" s="50"/>
      <c r="C798" s="50"/>
      <c r="D798" s="50"/>
    </row>
    <row r="799" spans="1:4" ht="12.75">
      <c r="A799" s="50"/>
      <c r="B799" s="50"/>
      <c r="C799" s="50"/>
      <c r="D799" s="50"/>
    </row>
    <row r="800" spans="1:4" ht="12.75">
      <c r="A800" s="50"/>
      <c r="B800" s="50"/>
      <c r="C800" s="50"/>
      <c r="D800" s="50"/>
    </row>
    <row r="801" spans="1:4" ht="12.75">
      <c r="A801" s="50"/>
      <c r="B801" s="50"/>
      <c r="C801" s="50"/>
      <c r="D801" s="50"/>
    </row>
    <row r="802" spans="1:4" ht="12.75">
      <c r="A802" s="50"/>
      <c r="B802" s="50"/>
      <c r="C802" s="50"/>
      <c r="D802" s="50"/>
    </row>
    <row r="803" spans="1:4" ht="12.75">
      <c r="A803" s="50"/>
      <c r="B803" s="50"/>
      <c r="C803" s="50"/>
      <c r="D803" s="50"/>
    </row>
    <row r="804" spans="1:4" ht="12.75">
      <c r="A804" s="50"/>
      <c r="B804" s="50"/>
      <c r="C804" s="50"/>
      <c r="D804" s="50"/>
    </row>
    <row r="805" spans="1:4" ht="12.75">
      <c r="A805" s="50"/>
      <c r="B805" s="50"/>
      <c r="C805" s="50"/>
      <c r="D805" s="50"/>
    </row>
    <row r="806" spans="1:4" ht="12.75">
      <c r="A806" s="50"/>
      <c r="B806" s="50"/>
      <c r="C806" s="50"/>
      <c r="D806" s="50"/>
    </row>
    <row r="807" spans="1:4" ht="12.75">
      <c r="A807" s="50"/>
      <c r="B807" s="50"/>
      <c r="C807" s="50"/>
      <c r="D807" s="50"/>
    </row>
    <row r="808" spans="1:4" ht="12.75">
      <c r="A808" s="50"/>
      <c r="B808" s="50"/>
      <c r="C808" s="50"/>
      <c r="D808" s="50"/>
    </row>
    <row r="809" spans="1:4" ht="12.75">
      <c r="A809" s="50"/>
      <c r="B809" s="50"/>
      <c r="C809" s="50"/>
      <c r="D809" s="50"/>
    </row>
    <row r="810" spans="1:4" ht="12.75">
      <c r="A810" s="50"/>
      <c r="B810" s="50"/>
      <c r="C810" s="50"/>
      <c r="D810" s="50"/>
    </row>
    <row r="811" spans="1:4" ht="12.75">
      <c r="A811" s="50"/>
      <c r="B811" s="50"/>
      <c r="C811" s="50"/>
      <c r="D811" s="50"/>
    </row>
    <row r="812" spans="1:4" ht="12.75">
      <c r="A812" s="50"/>
      <c r="B812" s="50"/>
      <c r="C812" s="50"/>
      <c r="D812" s="50"/>
    </row>
    <row r="813" spans="1:4" ht="12.75">
      <c r="A813" s="50"/>
      <c r="B813" s="50"/>
      <c r="C813" s="50"/>
      <c r="D813" s="50"/>
    </row>
    <row r="814" spans="1:4" ht="12.75">
      <c r="A814" s="50"/>
      <c r="B814" s="50"/>
      <c r="C814" s="50"/>
      <c r="D814" s="50"/>
    </row>
    <row r="815" spans="1:4" ht="12.75">
      <c r="A815" s="50"/>
      <c r="B815" s="50"/>
      <c r="C815" s="50"/>
      <c r="D815" s="50"/>
    </row>
    <row r="816" spans="1:4" ht="12.75">
      <c r="A816" s="50"/>
      <c r="B816" s="50"/>
      <c r="C816" s="50"/>
      <c r="D816" s="50"/>
    </row>
    <row r="817" spans="1:4" ht="12.75">
      <c r="A817" s="50"/>
      <c r="B817" s="50"/>
      <c r="C817" s="50"/>
      <c r="D817" s="50"/>
    </row>
    <row r="818" spans="1:4" ht="12.75">
      <c r="A818" s="50"/>
      <c r="B818" s="50"/>
      <c r="C818" s="50"/>
      <c r="D818" s="50"/>
    </row>
    <row r="819" spans="1:4" ht="12.75">
      <c r="A819" s="50"/>
      <c r="B819" s="50"/>
      <c r="C819" s="50"/>
      <c r="D819" s="50"/>
    </row>
    <row r="820" spans="1:4" ht="12.75">
      <c r="A820" s="50"/>
      <c r="B820" s="50"/>
      <c r="C820" s="50"/>
      <c r="D820" s="50"/>
    </row>
    <row r="821" spans="1:4" ht="12.75">
      <c r="A821" s="50"/>
      <c r="B821" s="50"/>
      <c r="C821" s="50"/>
      <c r="D821" s="50"/>
    </row>
    <row r="822" spans="1:4" ht="12.75">
      <c r="A822" s="50"/>
      <c r="B822" s="50"/>
      <c r="C822" s="50"/>
      <c r="D822" s="50"/>
    </row>
    <row r="823" spans="1:4" ht="12.75">
      <c r="A823" s="50"/>
      <c r="B823" s="50"/>
      <c r="C823" s="50"/>
      <c r="D823" s="50"/>
    </row>
    <row r="824" spans="1:4" ht="12.75">
      <c r="A824" s="50"/>
      <c r="B824" s="50"/>
      <c r="C824" s="50"/>
      <c r="D824" s="50"/>
    </row>
    <row r="825" spans="1:4" ht="12.75">
      <c r="A825" s="50"/>
      <c r="B825" s="50"/>
      <c r="C825" s="50"/>
      <c r="D825" s="50"/>
    </row>
    <row r="826" spans="1:4" ht="12.75">
      <c r="A826" s="50"/>
      <c r="B826" s="50"/>
      <c r="C826" s="50"/>
      <c r="D826" s="50"/>
    </row>
    <row r="827" spans="1:4" ht="12.75">
      <c r="A827" s="50"/>
      <c r="B827" s="50"/>
      <c r="C827" s="50"/>
      <c r="D827" s="50"/>
    </row>
    <row r="828" spans="1:4" ht="12.75">
      <c r="A828" s="50"/>
      <c r="B828" s="50"/>
      <c r="C828" s="50"/>
      <c r="D828" s="50"/>
    </row>
    <row r="829" spans="1:4" ht="12.75">
      <c r="A829" s="50"/>
      <c r="B829" s="50"/>
      <c r="C829" s="50"/>
      <c r="D829" s="50"/>
    </row>
    <row r="830" spans="1:4" ht="12.75">
      <c r="A830" s="50"/>
      <c r="B830" s="50"/>
      <c r="C830" s="50"/>
      <c r="D830" s="50"/>
    </row>
    <row r="831" spans="1:4" ht="12.75">
      <c r="A831" s="50"/>
      <c r="B831" s="50"/>
      <c r="C831" s="50"/>
      <c r="D831" s="50"/>
    </row>
    <row r="832" spans="1:4" ht="12.75">
      <c r="A832" s="50"/>
      <c r="B832" s="50"/>
      <c r="C832" s="50"/>
      <c r="D832" s="50"/>
    </row>
    <row r="833" spans="1:4" ht="12.75">
      <c r="A833" s="50"/>
      <c r="B833" s="50"/>
      <c r="C833" s="50"/>
      <c r="D833" s="50"/>
    </row>
    <row r="834" spans="1:4" ht="12.75">
      <c r="A834" s="50"/>
      <c r="B834" s="50"/>
      <c r="C834" s="50"/>
      <c r="D834" s="50"/>
    </row>
    <row r="835" spans="1:4" ht="12.75">
      <c r="A835" s="50"/>
      <c r="B835" s="50"/>
      <c r="C835" s="50"/>
      <c r="D835" s="50"/>
    </row>
    <row r="836" spans="1:4" ht="12.75">
      <c r="A836" s="50"/>
      <c r="B836" s="50"/>
      <c r="C836" s="50"/>
      <c r="D836" s="50"/>
    </row>
    <row r="837" spans="1:4" ht="12.75">
      <c r="A837" s="50"/>
      <c r="B837" s="50"/>
      <c r="C837" s="50"/>
      <c r="D837" s="50"/>
    </row>
    <row r="838" spans="1:4" ht="12.75">
      <c r="A838" s="50"/>
      <c r="B838" s="50"/>
      <c r="C838" s="50"/>
      <c r="D838" s="50"/>
    </row>
    <row r="839" spans="1:4" ht="12.75">
      <c r="A839" s="50"/>
      <c r="B839" s="50"/>
      <c r="C839" s="50"/>
      <c r="D839" s="50"/>
    </row>
    <row r="840" spans="1:4" ht="12.75">
      <c r="A840" s="50"/>
      <c r="B840" s="50"/>
      <c r="C840" s="50"/>
      <c r="D840" s="50"/>
    </row>
    <row r="841" spans="1:4" ht="12.75">
      <c r="A841" s="50"/>
      <c r="B841" s="50"/>
      <c r="C841" s="50"/>
      <c r="D841" s="50"/>
    </row>
    <row r="842" spans="1:4" ht="12.75">
      <c r="A842" s="50"/>
      <c r="B842" s="50"/>
      <c r="C842" s="50"/>
      <c r="D842" s="50"/>
    </row>
    <row r="843" spans="1:4" ht="12.75">
      <c r="A843" s="50"/>
      <c r="B843" s="50"/>
      <c r="C843" s="50"/>
      <c r="D843" s="50"/>
    </row>
    <row r="844" spans="1:4" ht="12.75">
      <c r="A844" s="50"/>
      <c r="B844" s="50"/>
      <c r="C844" s="50"/>
      <c r="D844" s="50"/>
    </row>
    <row r="845" spans="1:4" ht="12.75">
      <c r="A845" s="50"/>
      <c r="B845" s="50"/>
      <c r="C845" s="50"/>
      <c r="D845" s="50"/>
    </row>
    <row r="846" spans="1:4" ht="12.75">
      <c r="A846" s="50"/>
      <c r="B846" s="50"/>
      <c r="C846" s="50"/>
      <c r="D846" s="50"/>
    </row>
    <row r="847" spans="1:4" ht="12.75">
      <c r="A847" s="50"/>
      <c r="B847" s="50"/>
      <c r="C847" s="50"/>
      <c r="D847" s="50"/>
    </row>
    <row r="848" spans="1:4" ht="12.75">
      <c r="A848" s="50"/>
      <c r="B848" s="50"/>
      <c r="C848" s="50"/>
      <c r="D848" s="50"/>
    </row>
    <row r="849" spans="1:4" ht="12.75">
      <c r="A849" s="50"/>
      <c r="B849" s="50"/>
      <c r="C849" s="50"/>
      <c r="D849" s="50"/>
    </row>
    <row r="850" spans="1:4" ht="12.75">
      <c r="A850" s="50"/>
      <c r="B850" s="50"/>
      <c r="C850" s="50"/>
      <c r="D850" s="50"/>
    </row>
    <row r="851" spans="1:4" ht="12.75">
      <c r="A851" s="50"/>
      <c r="B851" s="50"/>
      <c r="C851" s="50"/>
      <c r="D851" s="50"/>
    </row>
    <row r="852" spans="1:4" ht="12.75">
      <c r="A852" s="50"/>
      <c r="B852" s="50"/>
      <c r="C852" s="50"/>
      <c r="D852" s="50"/>
    </row>
    <row r="853" spans="1:4" ht="12.75">
      <c r="A853" s="50"/>
      <c r="B853" s="50"/>
      <c r="C853" s="50"/>
      <c r="D853" s="50"/>
    </row>
    <row r="854" spans="1:4" ht="12.75">
      <c r="A854" s="50"/>
      <c r="B854" s="50"/>
      <c r="C854" s="50"/>
      <c r="D854" s="50"/>
    </row>
    <row r="855" spans="1:4" ht="12.75">
      <c r="A855" s="50"/>
      <c r="B855" s="50"/>
      <c r="C855" s="50"/>
      <c r="D855" s="50"/>
    </row>
    <row r="856" spans="1:4" ht="12.75">
      <c r="A856" s="50"/>
      <c r="B856" s="50"/>
      <c r="C856" s="50"/>
      <c r="D856" s="50"/>
    </row>
    <row r="857" spans="1:4" ht="12.75">
      <c r="A857" s="50"/>
      <c r="B857" s="50"/>
      <c r="C857" s="50"/>
      <c r="D857" s="50"/>
    </row>
    <row r="858" spans="1:4" ht="12.75">
      <c r="A858" s="50"/>
      <c r="B858" s="50"/>
      <c r="C858" s="50"/>
      <c r="D858" s="50"/>
    </row>
    <row r="859" spans="1:4" ht="12.75">
      <c r="A859" s="50"/>
      <c r="B859" s="50"/>
      <c r="C859" s="50"/>
      <c r="D859" s="50"/>
    </row>
    <row r="860" spans="1:4" ht="12.75">
      <c r="A860" s="50"/>
      <c r="B860" s="50"/>
      <c r="C860" s="50"/>
      <c r="D860" s="50"/>
    </row>
    <row r="861" spans="1:4" ht="12.75">
      <c r="A861" s="50"/>
      <c r="B861" s="50"/>
      <c r="C861" s="50"/>
      <c r="D861" s="50"/>
    </row>
    <row r="862" spans="1:4" ht="12.75">
      <c r="A862" s="50"/>
      <c r="B862" s="50"/>
      <c r="C862" s="50"/>
      <c r="D862" s="50"/>
    </row>
    <row r="863" spans="1:4" ht="12.75">
      <c r="A863" s="50"/>
      <c r="B863" s="50"/>
      <c r="C863" s="50"/>
      <c r="D863" s="50"/>
    </row>
    <row r="864" spans="1:4" ht="12.75">
      <c r="A864" s="50"/>
      <c r="B864" s="50"/>
      <c r="C864" s="50"/>
      <c r="D864" s="50"/>
    </row>
    <row r="865" spans="1:4" ht="12.75">
      <c r="A865" s="50"/>
      <c r="B865" s="50"/>
      <c r="C865" s="50"/>
      <c r="D865" s="50"/>
    </row>
    <row r="866" spans="1:4" ht="12.75">
      <c r="A866" s="50"/>
      <c r="B866" s="50"/>
      <c r="C866" s="50"/>
      <c r="D866" s="50"/>
    </row>
    <row r="867" spans="1:4" ht="12.75">
      <c r="A867" s="50"/>
      <c r="B867" s="50"/>
      <c r="C867" s="50"/>
      <c r="D867" s="50"/>
    </row>
    <row r="868" spans="1:4" ht="12.75">
      <c r="A868" s="50"/>
      <c r="B868" s="50"/>
      <c r="C868" s="50"/>
      <c r="D868" s="50"/>
    </row>
    <row r="869" spans="1:4" ht="12.75">
      <c r="A869" s="50"/>
      <c r="B869" s="50"/>
      <c r="C869" s="50"/>
      <c r="D869" s="50"/>
    </row>
    <row r="870" spans="1:4" ht="12.75">
      <c r="A870" s="50"/>
      <c r="B870" s="50"/>
      <c r="C870" s="50"/>
      <c r="D870" s="50"/>
    </row>
    <row r="871" spans="1:4" ht="12.75">
      <c r="A871" s="50"/>
      <c r="B871" s="50"/>
      <c r="C871" s="50"/>
      <c r="D871" s="50"/>
    </row>
    <row r="872" spans="1:4" ht="12.75">
      <c r="A872" s="50"/>
      <c r="B872" s="50"/>
      <c r="C872" s="50"/>
      <c r="D872" s="50"/>
    </row>
    <row r="873" spans="1:4" ht="12.75">
      <c r="A873" s="50"/>
      <c r="B873" s="50"/>
      <c r="C873" s="50"/>
      <c r="D873" s="50"/>
    </row>
    <row r="874" spans="1:4" ht="12.75">
      <c r="A874" s="50"/>
      <c r="B874" s="50"/>
      <c r="C874" s="50"/>
      <c r="D874" s="50"/>
    </row>
    <row r="875" spans="1:4" ht="12.75">
      <c r="A875" s="50"/>
      <c r="B875" s="50"/>
      <c r="C875" s="50"/>
      <c r="D875" s="50"/>
    </row>
    <row r="876" spans="1:4" ht="12.75">
      <c r="A876" s="50"/>
      <c r="B876" s="50"/>
      <c r="C876" s="50"/>
      <c r="D876" s="50"/>
    </row>
    <row r="877" spans="1:4" ht="12.75">
      <c r="A877" s="50"/>
      <c r="B877" s="50"/>
      <c r="C877" s="50"/>
      <c r="D877" s="50"/>
    </row>
    <row r="878" spans="1:4" ht="12.75">
      <c r="A878" s="50"/>
      <c r="B878" s="50"/>
      <c r="C878" s="50"/>
      <c r="D878" s="50"/>
    </row>
    <row r="879" spans="1:4" ht="12.75">
      <c r="A879" s="50"/>
      <c r="B879" s="50"/>
      <c r="C879" s="50"/>
      <c r="D879" s="50"/>
    </row>
    <row r="880" spans="1:4" ht="12.75">
      <c r="A880" s="50"/>
      <c r="B880" s="50"/>
      <c r="C880" s="50"/>
      <c r="D880" s="50"/>
    </row>
    <row r="881" spans="1:4" ht="12.75">
      <c r="A881" s="50"/>
      <c r="B881" s="50"/>
      <c r="C881" s="50"/>
      <c r="D881" s="50"/>
    </row>
    <row r="882" spans="1:4" ht="12.75">
      <c r="A882" s="50"/>
      <c r="B882" s="50"/>
      <c r="C882" s="50"/>
      <c r="D882" s="50"/>
    </row>
    <row r="883" spans="1:4" ht="12.75">
      <c r="A883" s="50"/>
      <c r="B883" s="50"/>
      <c r="C883" s="50"/>
      <c r="D883" s="50"/>
    </row>
    <row r="884" spans="1:4" ht="12.75">
      <c r="A884" s="50"/>
      <c r="B884" s="50"/>
      <c r="C884" s="50"/>
      <c r="D884" s="50"/>
    </row>
    <row r="885" spans="1:4" ht="12.75">
      <c r="A885" s="50"/>
      <c r="B885" s="50"/>
      <c r="C885" s="50"/>
      <c r="D885" s="50"/>
    </row>
    <row r="886" spans="1:4" ht="12.75">
      <c r="A886" s="50"/>
      <c r="B886" s="50"/>
      <c r="C886" s="50"/>
      <c r="D886" s="50"/>
    </row>
    <row r="887" spans="1:4" ht="12.75">
      <c r="A887" s="50"/>
      <c r="B887" s="50"/>
      <c r="C887" s="50"/>
      <c r="D887" s="50"/>
    </row>
    <row r="888" spans="1:4" ht="12.75">
      <c r="A888" s="50"/>
      <c r="B888" s="50"/>
      <c r="C888" s="50"/>
      <c r="D888" s="50"/>
    </row>
    <row r="889" spans="1:4" ht="12.75">
      <c r="A889" s="50"/>
      <c r="B889" s="50"/>
      <c r="C889" s="50"/>
      <c r="D889" s="50"/>
    </row>
    <row r="890" spans="1:4" ht="12.75">
      <c r="A890" s="50"/>
      <c r="B890" s="50"/>
      <c r="C890" s="50"/>
      <c r="D890" s="50"/>
    </row>
    <row r="891" spans="1:4" ht="12.75">
      <c r="A891" s="50"/>
      <c r="B891" s="50"/>
      <c r="C891" s="50"/>
      <c r="D891" s="50"/>
    </row>
    <row r="892" spans="1:4" ht="12.75">
      <c r="A892" s="50"/>
      <c r="B892" s="50"/>
      <c r="C892" s="50"/>
      <c r="D892" s="50"/>
    </row>
    <row r="893" spans="1:4" ht="12.75">
      <c r="A893" s="50"/>
      <c r="B893" s="50"/>
      <c r="C893" s="50"/>
      <c r="D893" s="50"/>
    </row>
    <row r="894" spans="1:4" ht="12.75">
      <c r="A894" s="50"/>
      <c r="B894" s="50"/>
      <c r="C894" s="50"/>
      <c r="D894" s="50"/>
    </row>
    <row r="895" spans="1:4" ht="12.75">
      <c r="A895" s="50"/>
      <c r="B895" s="50"/>
      <c r="C895" s="50"/>
      <c r="D895" s="50"/>
    </row>
    <row r="896" spans="1:4" ht="12.75">
      <c r="A896" s="50"/>
      <c r="B896" s="50"/>
      <c r="C896" s="50"/>
      <c r="D896" s="50"/>
    </row>
    <row r="897" spans="1:4" ht="12.75">
      <c r="A897" s="50"/>
      <c r="B897" s="50"/>
      <c r="C897" s="50"/>
      <c r="D897" s="50"/>
    </row>
    <row r="898" spans="1:4" ht="12.75">
      <c r="A898" s="50"/>
      <c r="B898" s="50"/>
      <c r="C898" s="50"/>
      <c r="D898" s="50"/>
    </row>
    <row r="899" spans="1:4" ht="12.75">
      <c r="A899" s="50"/>
      <c r="B899" s="50"/>
      <c r="C899" s="50"/>
      <c r="D899" s="50"/>
    </row>
    <row r="900" spans="1:4" ht="12.75">
      <c r="A900" s="50"/>
      <c r="B900" s="50"/>
      <c r="C900" s="50"/>
      <c r="D900" s="50"/>
    </row>
    <row r="901" spans="1:4" ht="12.75">
      <c r="A901" s="50"/>
      <c r="B901" s="50"/>
      <c r="C901" s="50"/>
      <c r="D901" s="50"/>
    </row>
    <row r="902" spans="1:4" ht="12.75">
      <c r="A902" s="50"/>
      <c r="B902" s="50"/>
      <c r="C902" s="50"/>
      <c r="D902" s="50"/>
    </row>
    <row r="903" spans="1:4" ht="12.75">
      <c r="A903" s="50"/>
      <c r="B903" s="50"/>
      <c r="C903" s="50"/>
      <c r="D903" s="50"/>
    </row>
    <row r="904" spans="1:4" ht="12.75">
      <c r="A904" s="50"/>
      <c r="B904" s="50"/>
      <c r="C904" s="50"/>
      <c r="D904" s="50"/>
    </row>
    <row r="905" spans="1:4" ht="12.75">
      <c r="A905" s="50"/>
      <c r="B905" s="50"/>
      <c r="C905" s="50"/>
      <c r="D905" s="50"/>
    </row>
    <row r="906" spans="1:4" ht="12.75">
      <c r="A906" s="50"/>
      <c r="B906" s="50"/>
      <c r="C906" s="50"/>
      <c r="D906" s="50"/>
    </row>
    <row r="907" spans="1:4" ht="12.75">
      <c r="A907" s="50"/>
      <c r="B907" s="50"/>
      <c r="C907" s="50"/>
      <c r="D907" s="50"/>
    </row>
    <row r="908" spans="1:4" ht="12.75">
      <c r="A908" s="50"/>
      <c r="B908" s="50"/>
      <c r="C908" s="50"/>
      <c r="D908" s="50"/>
    </row>
    <row r="909" spans="1:4" ht="12.75">
      <c r="A909" s="50"/>
      <c r="B909" s="50"/>
      <c r="C909" s="50"/>
      <c r="D909" s="50"/>
    </row>
    <row r="910" spans="1:4" ht="12.75">
      <c r="A910" s="50"/>
      <c r="B910" s="50"/>
      <c r="C910" s="50"/>
      <c r="D910" s="50"/>
    </row>
    <row r="911" spans="1:4" ht="12.75">
      <c r="A911" s="50"/>
      <c r="B911" s="50"/>
      <c r="C911" s="50"/>
      <c r="D911" s="50"/>
    </row>
    <row r="912" spans="1:4" ht="12.75">
      <c r="A912" s="50"/>
      <c r="B912" s="50"/>
      <c r="C912" s="50"/>
      <c r="D912" s="50"/>
    </row>
    <row r="913" spans="1:4" ht="12.75">
      <c r="A913" s="50"/>
      <c r="B913" s="50"/>
      <c r="C913" s="50"/>
      <c r="D913" s="50"/>
    </row>
    <row r="914" spans="1:4" ht="12.75">
      <c r="A914" s="50"/>
      <c r="B914" s="50"/>
      <c r="C914" s="50"/>
      <c r="D914" s="50"/>
    </row>
    <row r="915" spans="1:4" ht="12.75">
      <c r="A915" s="50"/>
      <c r="B915" s="50"/>
      <c r="C915" s="50"/>
      <c r="D915" s="50"/>
    </row>
    <row r="916" spans="1:4" ht="12.75">
      <c r="A916" s="50"/>
      <c r="B916" s="50"/>
      <c r="C916" s="50"/>
      <c r="D916" s="50"/>
    </row>
    <row r="917" spans="1:4" ht="12.75">
      <c r="A917" s="50"/>
      <c r="B917" s="50"/>
      <c r="C917" s="50"/>
      <c r="D917" s="50"/>
    </row>
    <row r="918" spans="1:4" ht="12.75">
      <c r="A918" s="50"/>
      <c r="B918" s="50"/>
      <c r="C918" s="50"/>
      <c r="D918" s="50"/>
    </row>
    <row r="919" spans="1:4" ht="12.75">
      <c r="A919" s="50"/>
      <c r="B919" s="50"/>
      <c r="C919" s="50"/>
      <c r="D919" s="50"/>
    </row>
    <row r="920" spans="1:4" ht="12.75">
      <c r="A920" s="50"/>
      <c r="B920" s="50"/>
      <c r="C920" s="50"/>
      <c r="D920" s="50"/>
    </row>
    <row r="921" spans="1:4" ht="12.75">
      <c r="A921" s="50"/>
      <c r="B921" s="50"/>
      <c r="C921" s="50"/>
      <c r="D921" s="50"/>
    </row>
    <row r="922" spans="1:4" ht="12.75">
      <c r="A922" s="50"/>
      <c r="B922" s="50"/>
      <c r="C922" s="50"/>
      <c r="D922" s="50"/>
    </row>
    <row r="923" spans="1:4" ht="12.75">
      <c r="A923" s="50"/>
      <c r="B923" s="50"/>
      <c r="C923" s="50"/>
      <c r="D923" s="50"/>
    </row>
    <row r="924" spans="1:4" ht="12.75">
      <c r="A924" s="50"/>
      <c r="B924" s="50"/>
      <c r="C924" s="50"/>
      <c r="D924" s="50"/>
    </row>
    <row r="925" spans="1:4" ht="12.75">
      <c r="A925" s="50"/>
      <c r="B925" s="50"/>
      <c r="C925" s="50"/>
      <c r="D925" s="50"/>
    </row>
    <row r="926" spans="1:4" ht="12.75">
      <c r="A926" s="50"/>
      <c r="B926" s="50"/>
      <c r="C926" s="50"/>
      <c r="D926" s="50"/>
    </row>
    <row r="927" spans="1:4" ht="12.75">
      <c r="A927" s="50"/>
      <c r="B927" s="50"/>
      <c r="C927" s="50"/>
      <c r="D927" s="50"/>
    </row>
    <row r="928" spans="1:4" ht="12.75">
      <c r="A928" s="50"/>
      <c r="B928" s="50"/>
      <c r="C928" s="50"/>
      <c r="D928" s="50"/>
    </row>
    <row r="929" spans="1:4" ht="12.75">
      <c r="A929" s="50"/>
      <c r="B929" s="50"/>
      <c r="C929" s="50"/>
      <c r="D929" s="50"/>
    </row>
    <row r="930" spans="1:4" ht="12.75">
      <c r="A930" s="50"/>
      <c r="B930" s="50"/>
      <c r="C930" s="50"/>
      <c r="D930" s="50"/>
    </row>
    <row r="931" spans="1:4" ht="12.75">
      <c r="A931" s="50"/>
      <c r="B931" s="50"/>
      <c r="C931" s="50"/>
      <c r="D931" s="50"/>
    </row>
    <row r="932" spans="1:4" ht="12.75">
      <c r="A932" s="50"/>
      <c r="B932" s="50"/>
      <c r="C932" s="50"/>
      <c r="D932" s="50"/>
    </row>
    <row r="933" spans="1:4" ht="12.75">
      <c r="A933" s="50"/>
      <c r="B933" s="50"/>
      <c r="C933" s="50"/>
      <c r="D933" s="50"/>
    </row>
    <row r="934" spans="1:4" ht="12.75">
      <c r="A934" s="50"/>
      <c r="B934" s="50"/>
      <c r="C934" s="50"/>
      <c r="D934" s="50"/>
    </row>
    <row r="935" spans="1:4" ht="12.75">
      <c r="A935" s="50"/>
      <c r="B935" s="50"/>
      <c r="C935" s="50"/>
      <c r="D935" s="50"/>
    </row>
    <row r="936" spans="1:4" ht="12.75">
      <c r="A936" s="50"/>
      <c r="B936" s="50"/>
      <c r="C936" s="50"/>
      <c r="D936" s="50"/>
    </row>
    <row r="937" spans="1:4" ht="12.75">
      <c r="A937" s="50"/>
      <c r="B937" s="50"/>
      <c r="C937" s="50"/>
      <c r="D937" s="50"/>
    </row>
    <row r="938" spans="1:4" ht="12.75">
      <c r="A938" s="50"/>
      <c r="B938" s="50"/>
      <c r="C938" s="50"/>
      <c r="D938" s="50"/>
    </row>
    <row r="939" spans="1:4" ht="12.75">
      <c r="A939" s="50"/>
      <c r="B939" s="50"/>
      <c r="C939" s="50"/>
      <c r="D939" s="50"/>
    </row>
    <row r="940" spans="1:4" ht="12.75">
      <c r="A940" s="50"/>
      <c r="B940" s="50"/>
      <c r="C940" s="50"/>
      <c r="D940" s="50"/>
    </row>
    <row r="941" spans="1:4" ht="12.75">
      <c r="A941" s="50"/>
      <c r="B941" s="50"/>
      <c r="C941" s="50"/>
      <c r="D941" s="50"/>
    </row>
    <row r="942" spans="1:4" ht="12.75">
      <c r="A942" s="50"/>
      <c r="B942" s="50"/>
      <c r="C942" s="50"/>
      <c r="D942" s="50"/>
    </row>
    <row r="943" spans="1:4" ht="12.75">
      <c r="A943" s="50"/>
      <c r="B943" s="50"/>
      <c r="C943" s="50"/>
      <c r="D943" s="50"/>
    </row>
    <row r="944" spans="1:4" ht="12.75">
      <c r="A944" s="50"/>
      <c r="B944" s="50"/>
      <c r="C944" s="50"/>
      <c r="D944" s="50"/>
    </row>
    <row r="945" spans="1:4" ht="12.75">
      <c r="A945" s="50"/>
      <c r="B945" s="50"/>
      <c r="C945" s="50"/>
      <c r="D945" s="50"/>
    </row>
    <row r="946" spans="1:4" ht="12.75">
      <c r="A946" s="50"/>
      <c r="B946" s="50"/>
      <c r="C946" s="50"/>
      <c r="D946" s="50"/>
    </row>
    <row r="947" spans="1:4" ht="12.75">
      <c r="A947" s="50"/>
      <c r="B947" s="50"/>
      <c r="C947" s="50"/>
      <c r="D947" s="50"/>
    </row>
    <row r="948" spans="1:4" ht="12.75">
      <c r="A948" s="50"/>
      <c r="B948" s="50"/>
      <c r="C948" s="50"/>
      <c r="D948" s="50"/>
    </row>
    <row r="949" spans="1:4" ht="12.75">
      <c r="A949" s="50"/>
      <c r="B949" s="50"/>
      <c r="C949" s="50"/>
      <c r="D949" s="50"/>
    </row>
    <row r="950" spans="1:4" ht="12.75">
      <c r="A950" s="50"/>
      <c r="B950" s="50"/>
      <c r="C950" s="50"/>
      <c r="D950" s="50"/>
    </row>
    <row r="951" spans="1:4" ht="12.75">
      <c r="A951" s="50"/>
      <c r="B951" s="50"/>
      <c r="C951" s="50"/>
      <c r="D951" s="50"/>
    </row>
    <row r="952" spans="1:4" ht="12.75">
      <c r="A952" s="50"/>
      <c r="B952" s="50"/>
      <c r="C952" s="50"/>
      <c r="D952" s="50"/>
    </row>
    <row r="953" spans="1:4" ht="12.75">
      <c r="A953" s="50"/>
      <c r="B953" s="50"/>
      <c r="C953" s="50"/>
      <c r="D953" s="50"/>
    </row>
    <row r="954" spans="1:4" ht="12.75">
      <c r="A954" s="50"/>
      <c r="B954" s="50"/>
      <c r="C954" s="50"/>
      <c r="D954" s="50"/>
    </row>
    <row r="955" spans="1:4" ht="12.75">
      <c r="A955" s="50"/>
      <c r="B955" s="50"/>
      <c r="C955" s="50"/>
      <c r="D955" s="50"/>
    </row>
    <row r="956" spans="1:4" ht="12.75">
      <c r="A956" s="50"/>
      <c r="B956" s="50"/>
      <c r="C956" s="50"/>
      <c r="D956" s="50"/>
    </row>
    <row r="957" spans="1:4" ht="12.75">
      <c r="A957" s="50"/>
      <c r="B957" s="50"/>
      <c r="C957" s="50"/>
      <c r="D957" s="50"/>
    </row>
    <row r="958" spans="1:4" ht="12.75">
      <c r="A958" s="50"/>
      <c r="B958" s="50"/>
      <c r="C958" s="50"/>
      <c r="D958" s="50"/>
    </row>
    <row r="959" spans="1:4" ht="12.75">
      <c r="A959" s="50"/>
      <c r="B959" s="50"/>
      <c r="C959" s="50"/>
      <c r="D959" s="50"/>
    </row>
    <row r="960" spans="1:4" ht="12.75">
      <c r="A960" s="50"/>
      <c r="B960" s="50"/>
      <c r="C960" s="50"/>
      <c r="D960" s="50"/>
    </row>
    <row r="961" spans="1:4" ht="12.75">
      <c r="A961" s="50"/>
      <c r="B961" s="50"/>
      <c r="C961" s="50"/>
      <c r="D961" s="50"/>
    </row>
    <row r="962" spans="1:4" ht="12.75">
      <c r="A962" s="50"/>
      <c r="B962" s="50"/>
      <c r="C962" s="50"/>
      <c r="D962" s="50"/>
    </row>
    <row r="963" spans="1:4" ht="12.75">
      <c r="A963" s="50"/>
      <c r="B963" s="50"/>
      <c r="C963" s="50"/>
      <c r="D963" s="50"/>
    </row>
    <row r="964" spans="1:4" ht="12.75">
      <c r="A964" s="50"/>
      <c r="B964" s="50"/>
      <c r="C964" s="50"/>
      <c r="D964" s="50"/>
    </row>
    <row r="965" spans="1:4" ht="12.75">
      <c r="A965" s="50"/>
      <c r="B965" s="50"/>
      <c r="C965" s="50"/>
      <c r="D965" s="50"/>
    </row>
    <row r="966" spans="1:4" ht="12.75">
      <c r="A966" s="50"/>
      <c r="B966" s="50"/>
      <c r="C966" s="50"/>
      <c r="D966" s="50"/>
    </row>
    <row r="967" spans="1:4" ht="12.75">
      <c r="A967" s="50"/>
      <c r="B967" s="50"/>
      <c r="C967" s="50"/>
      <c r="D967" s="50"/>
    </row>
    <row r="968" spans="1:4" ht="12.75">
      <c r="A968" s="50"/>
      <c r="B968" s="50"/>
      <c r="C968" s="50"/>
      <c r="D968" s="50"/>
    </row>
    <row r="969" spans="1:4" ht="12.75">
      <c r="A969" s="50"/>
      <c r="B969" s="50"/>
      <c r="C969" s="50"/>
      <c r="D969" s="50"/>
    </row>
    <row r="970" spans="1:4" ht="12.75">
      <c r="A970" s="50"/>
      <c r="B970" s="50"/>
      <c r="C970" s="50"/>
      <c r="D970" s="50"/>
    </row>
    <row r="971" spans="1:4" ht="12.75">
      <c r="A971" s="50"/>
      <c r="B971" s="50"/>
      <c r="C971" s="50"/>
      <c r="D971" s="50"/>
    </row>
    <row r="972" spans="1:4" ht="12.75">
      <c r="A972" s="50"/>
      <c r="B972" s="50"/>
      <c r="C972" s="50"/>
      <c r="D972" s="50"/>
    </row>
    <row r="973" spans="1:4" ht="12.75">
      <c r="A973" s="50"/>
      <c r="B973" s="50"/>
      <c r="C973" s="50"/>
      <c r="D973" s="50"/>
    </row>
    <row r="974" spans="1:4" ht="12.75">
      <c r="A974" s="50"/>
      <c r="B974" s="50"/>
      <c r="C974" s="50"/>
      <c r="D974" s="50"/>
    </row>
    <row r="975" spans="1:4" ht="12.75">
      <c r="A975" s="50"/>
      <c r="B975" s="50"/>
      <c r="C975" s="50"/>
      <c r="D975" s="50"/>
    </row>
    <row r="976" spans="1:4" ht="12.75">
      <c r="A976" s="50"/>
      <c r="B976" s="50"/>
      <c r="C976" s="50"/>
      <c r="D976" s="50"/>
    </row>
    <row r="977" spans="1:4" ht="12.75">
      <c r="A977" s="50"/>
      <c r="B977" s="50"/>
      <c r="C977" s="50"/>
      <c r="D977" s="50"/>
    </row>
    <row r="978" spans="1:4" ht="12.75">
      <c r="A978" s="50"/>
      <c r="B978" s="50"/>
      <c r="C978" s="50"/>
      <c r="D978" s="50"/>
    </row>
    <row r="979" spans="1:4" ht="12.75">
      <c r="A979" s="50"/>
      <c r="B979" s="50"/>
      <c r="C979" s="50"/>
      <c r="D979" s="50"/>
    </row>
    <row r="980" spans="1:4" ht="12.75">
      <c r="A980" s="50"/>
      <c r="B980" s="50"/>
      <c r="C980" s="50"/>
      <c r="D980" s="50"/>
    </row>
    <row r="981" spans="1:4" ht="12.75">
      <c r="A981" s="50"/>
      <c r="B981" s="50"/>
      <c r="C981" s="50"/>
      <c r="D981" s="50"/>
    </row>
    <row r="982" spans="1:4" ht="12.75">
      <c r="A982" s="50"/>
      <c r="B982" s="50"/>
      <c r="C982" s="50"/>
      <c r="D982" s="50"/>
    </row>
    <row r="983" spans="1:4" ht="12.75">
      <c r="A983" s="50"/>
      <c r="B983" s="50"/>
      <c r="C983" s="50"/>
      <c r="D983" s="50"/>
    </row>
    <row r="984" spans="1:4" ht="12.75">
      <c r="A984" s="50"/>
      <c r="B984" s="50"/>
      <c r="C984" s="50"/>
      <c r="D984" s="50"/>
    </row>
    <row r="985" spans="1:4" ht="12.75">
      <c r="A985" s="50"/>
      <c r="B985" s="50"/>
      <c r="C985" s="50"/>
      <c r="D985" s="50"/>
    </row>
    <row r="986" spans="1:4" ht="12.75">
      <c r="A986" s="50"/>
      <c r="B986" s="50"/>
      <c r="C986" s="50"/>
      <c r="D986" s="50"/>
    </row>
    <row r="987" spans="1:4" ht="12.75">
      <c r="A987" s="50"/>
      <c r="B987" s="50"/>
      <c r="C987" s="50"/>
      <c r="D987" s="50"/>
    </row>
    <row r="988" spans="1:4" ht="12.75">
      <c r="A988" s="50"/>
      <c r="B988" s="50"/>
      <c r="C988" s="50"/>
      <c r="D988" s="50"/>
    </row>
    <row r="989" spans="1:4" ht="12.75">
      <c r="A989" s="50"/>
      <c r="B989" s="50"/>
      <c r="C989" s="50"/>
      <c r="D989" s="50"/>
    </row>
    <row r="990" spans="1:4" ht="12.75">
      <c r="A990" s="50"/>
      <c r="B990" s="50"/>
      <c r="C990" s="50"/>
      <c r="D990" s="50"/>
    </row>
    <row r="991" spans="1:4" ht="12.75">
      <c r="A991" s="50"/>
      <c r="B991" s="50"/>
      <c r="C991" s="50"/>
      <c r="D991" s="50"/>
    </row>
    <row r="992" spans="1:4" ht="12.75">
      <c r="A992" s="50"/>
      <c r="B992" s="50"/>
      <c r="C992" s="50"/>
      <c r="D992" s="50"/>
    </row>
    <row r="993" spans="1:4" ht="12.75">
      <c r="A993" s="50"/>
      <c r="B993" s="50"/>
      <c r="C993" s="50"/>
      <c r="D993" s="50"/>
    </row>
    <row r="994" spans="1:4" ht="12.75">
      <c r="A994" s="50"/>
      <c r="B994" s="50"/>
      <c r="C994" s="50"/>
      <c r="D994" s="50"/>
    </row>
    <row r="995" spans="1:4" ht="12.75">
      <c r="A995" s="50"/>
      <c r="B995" s="50"/>
      <c r="C995" s="50"/>
      <c r="D995" s="50"/>
    </row>
    <row r="996" spans="1:4" ht="12.75">
      <c r="A996" s="50"/>
      <c r="B996" s="50"/>
      <c r="C996" s="50"/>
      <c r="D996" s="50"/>
    </row>
    <row r="997" spans="1:4" ht="12.75">
      <c r="A997" s="50"/>
      <c r="B997" s="50"/>
      <c r="C997" s="50"/>
      <c r="D997" s="50"/>
    </row>
    <row r="998" spans="1:4" ht="12.75">
      <c r="A998" s="50"/>
      <c r="B998" s="50"/>
      <c r="C998" s="50"/>
      <c r="D998" s="50"/>
    </row>
    <row r="999" spans="1:4" ht="12.75">
      <c r="A999" s="50"/>
      <c r="B999" s="50"/>
      <c r="C999" s="50"/>
      <c r="D999" s="50"/>
    </row>
    <row r="1000" spans="1:4" ht="12.75">
      <c r="A1000" s="50"/>
      <c r="B1000" s="50"/>
      <c r="C1000" s="50"/>
      <c r="D1000" s="5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Analítica - Imóveis Estaduais</vt:lpstr>
      <vt:lpstr>Arquivo para SCG</vt:lpstr>
      <vt:lpstr>APOIO</vt:lpstr>
      <vt:lpstr>Sintética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de Araujo Barreto</dc:creator>
  <cp:lastModifiedBy>Welson</cp:lastModifiedBy>
  <dcterms:created xsi:type="dcterms:W3CDTF">2023-08-21T13:53:51Z</dcterms:created>
  <dcterms:modified xsi:type="dcterms:W3CDTF">2024-07-25T21:10:15Z</dcterms:modified>
</cp:coreProperties>
</file>